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drawings/drawing42.xml" ContentType="application/vnd.openxmlformats-officedocument.drawing+xml"/>
  <Override PartName="/xl/charts/chart38.xml" ContentType="application/vnd.openxmlformats-officedocument.drawingml.chart+xml"/>
  <Override PartName="/xl/worksheets/sheet69.xml" ContentType="application/vnd.openxmlformats-officedocument.spreadsheetml.worksheet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29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drawings/drawing43.xml" ContentType="application/vnd.openxmlformats-officedocument.drawing+xml"/>
  <Override PartName="/xl/charts/chart39.xml" ContentType="application/vnd.openxmlformats-officedocument.drawingml.chart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worksheets/sheet59.xml" ContentType="application/vnd.openxmlformats-officedocument.spreadsheetml.worksheet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37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charts/chart21.xml" ContentType="application/vnd.openxmlformats-officedocument.drawingml.char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3.xml" ContentType="application/vnd.openxmlformats-officedocument.drawing+xml"/>
  <Override PartName="/xl/charts/chart19.xml" ContentType="application/vnd.openxmlformats-officedocument.drawingml.chart+xml"/>
  <Override PartName="/xl/drawings/drawing41.xml" ContentType="application/vnd.openxmlformats-officedocument.drawing+xml"/>
  <Override PartName="/xl/charts/chart37.xml" ContentType="application/vnd.openxmlformats-officedocument.drawingml.chart+xml"/>
  <Override PartName="/xl/worksheets/sheet68.xml" ContentType="application/vnd.openxmlformats-officedocument.spreadsheetml.worksheet+xml"/>
  <Override PartName="/xl/drawings/drawing12.xml" ContentType="application/vnd.openxmlformats-officedocument.drawing+xml"/>
  <Override PartName="/xl/drawings/drawing30.xml" ContentType="application/vnd.openxmlformats-officedocument.drawing+xml"/>
  <Override PartName="/xl/charts/chart26.xml" ContentType="application/vnd.openxmlformats-officedocument.drawingml.chart+xml"/>
  <Override PartName="/xl/charts/chart4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245" yWindow="-15" windowWidth="10290" windowHeight="8145" tabRatio="847"/>
  </bookViews>
  <sheets>
    <sheet name="Resultados total país" sheetId="25" r:id="rId1"/>
    <sheet name="Mapa 1" sheetId="82" r:id="rId2"/>
    <sheet name="Cuadro 1, Mapa 2, Gráfico 1" sheetId="12" r:id="rId3"/>
    <sheet name="Mapa 3." sheetId="23" r:id="rId4"/>
    <sheet name="Mapa 4" sheetId="22" r:id="rId5"/>
    <sheet name="Cuadro 2, Gráfico 2, Mapa 5" sheetId="6" r:id="rId6"/>
    <sheet name="Mapa 6" sheetId="21" r:id="rId7"/>
    <sheet name="Cuadro 3, Gráfico 3" sheetId="3" r:id="rId8"/>
    <sheet name="Cuadro 4 , Gráfico 4" sheetId="1" r:id="rId9"/>
    <sheet name="Cuadro 5 , Gráfico 5" sheetId="2" r:id="rId10"/>
    <sheet name="Result. Regionales" sheetId="26" r:id="rId11"/>
    <sheet name="Región Cibao Note" sheetId="24" r:id="rId12"/>
    <sheet name="Cuadro 6, Mapa 7" sheetId="27" r:id="rId13"/>
    <sheet name="Cuadro 7 y gráfico 6" sheetId="28" r:id="rId14"/>
    <sheet name="Cuadro 8 y gráfico 7 y 8" sheetId="30" r:id="rId15"/>
    <sheet name="Cuadro 9 y gráfico 9" sheetId="29" r:id="rId16"/>
    <sheet name="Región Sur" sheetId="31" r:id="rId17"/>
    <sheet name="Cuadro 10 y Mapa 8" sheetId="32" r:id="rId18"/>
    <sheet name="Cuadro 11 y gráfico 10" sheetId="33" r:id="rId19"/>
    <sheet name="Cuadro 12 y gráfico 11 y 12" sheetId="34" r:id="rId20"/>
    <sheet name="Cuadro 13 y gráfico 13" sheetId="35" r:id="rId21"/>
    <sheet name="Región Nordeste" sheetId="36" r:id="rId22"/>
    <sheet name="Cuadro 14 y Mapa 9" sheetId="37" r:id="rId23"/>
    <sheet name="Cuadro 15 y gráfico 14" sheetId="38" r:id="rId24"/>
    <sheet name="Cuadro 16 y gráfico 15 y 16" sheetId="39" r:id="rId25"/>
    <sheet name="Cuadro 17 y gráfico 17" sheetId="40" r:id="rId26"/>
    <sheet name="Región Noroeste" sheetId="41" r:id="rId27"/>
    <sheet name="Cuadro 18 y Mapa 10" sheetId="42" r:id="rId28"/>
    <sheet name="Cuadro 19 y gráfico 18" sheetId="43" r:id="rId29"/>
    <sheet name="Cuadro 20 y gráfico 19 y 20" sheetId="44" r:id="rId30"/>
    <sheet name="Cuadro 21 y gráfico 21" sheetId="45" r:id="rId31"/>
    <sheet name="Valdesia" sheetId="46" r:id="rId32"/>
    <sheet name="Cuadro 22 y Mapa 11" sheetId="51" r:id="rId33"/>
    <sheet name="Cuadro 23 y gráfico 22" sheetId="52" r:id="rId34"/>
    <sheet name="Cuadro 24 y gráfico 23 y 24" sheetId="53" r:id="rId35"/>
    <sheet name="Cuadro 25 y gráfico 25" sheetId="54" r:id="rId36"/>
    <sheet name="Enriquillo" sheetId="55" r:id="rId37"/>
    <sheet name="Cuadro 26 y Mapa 12" sheetId="57" r:id="rId38"/>
    <sheet name="Cuadro 27 y gráfico 26" sheetId="58" r:id="rId39"/>
    <sheet name="Cuadro 28 y gráfico 27 u 28" sheetId="59" r:id="rId40"/>
    <sheet name="Cuadro 29 y gráfico 29" sheetId="60" r:id="rId41"/>
    <sheet name="El Valle" sheetId="61" r:id="rId42"/>
    <sheet name="Cuadro 30 y Mapa 13" sheetId="62" r:id="rId43"/>
    <sheet name="Cuadro 31 y gráfico 30" sheetId="63" r:id="rId44"/>
    <sheet name="Cuadro 32 y gráfico 31 y 32" sheetId="64" r:id="rId45"/>
    <sheet name="Cuadro 33 y gráfico 39 y 40" sheetId="65" r:id="rId46"/>
    <sheet name="Yuma" sheetId="67" r:id="rId47"/>
    <sheet name="Cuadro 34 y Mapa 14" sheetId="68" r:id="rId48"/>
    <sheet name="Cuadro 35 y gráfico 64" sheetId="69" r:id="rId49"/>
    <sheet name="Cuadro 36 y gráfico 35 y 36" sheetId="70" r:id="rId50"/>
    <sheet name="Cuadro 37 y gráfico 37" sheetId="71" r:id="rId51"/>
    <sheet name="Higuamo" sheetId="72" r:id="rId52"/>
    <sheet name="Cuadro 38 y Mapa 15" sheetId="73" r:id="rId53"/>
    <sheet name="Cuadro 39 y gráfico 38" sheetId="74" r:id="rId54"/>
    <sheet name="Cuadro 40 y gráfico 39 y 40" sheetId="75" r:id="rId55"/>
    <sheet name="Cuadro 41 y gráfico 41 y 42" sheetId="76" r:id="rId56"/>
    <sheet name="Ozama o Metro" sheetId="77" r:id="rId57"/>
    <sheet name="Cuadro 42 y Mapa 16" sheetId="78" r:id="rId58"/>
    <sheet name="Cuadro 43 y gráfico 42" sheetId="79" r:id="rId59"/>
    <sheet name="Cuadro 44 y gráfico 43 y 44" sheetId="80" r:id="rId60"/>
    <sheet name="Cuadro 45 y gráfico 45" sheetId="81" r:id="rId61"/>
    <sheet name="Anexo I" sheetId="66" r:id="rId62"/>
    <sheet name="A.1" sheetId="14" r:id="rId63"/>
    <sheet name="A.2" sheetId="15" r:id="rId64"/>
    <sheet name="A.3" sheetId="19" r:id="rId65"/>
    <sheet name="A.4" sheetId="20" r:id="rId66"/>
    <sheet name="A.5" sheetId="11" r:id="rId67"/>
    <sheet name="A.6" sheetId="10" r:id="rId68"/>
    <sheet name="A.7" sheetId="84" r:id="rId69"/>
    <sheet name="A.8" sheetId="85" r:id="rId70"/>
    <sheet name="Hoja1" sheetId="86" r:id="rId71"/>
  </sheets>
  <calcPr calcId="124519"/>
</workbook>
</file>

<file path=xl/calcChain.xml><?xml version="1.0" encoding="utf-8"?>
<calcChain xmlns="http://schemas.openxmlformats.org/spreadsheetml/2006/main">
  <c r="C54" i="29"/>
  <c r="C26"/>
  <c r="C43"/>
  <c r="C32"/>
  <c r="F6" i="71" l="1"/>
  <c r="E6" i="45"/>
  <c r="C6" i="10"/>
  <c r="E6" i="15"/>
  <c r="F6"/>
  <c r="G6"/>
  <c r="H6"/>
  <c r="I6"/>
  <c r="J6"/>
  <c r="K6"/>
  <c r="L6"/>
  <c r="M6"/>
  <c r="N6"/>
  <c r="D6"/>
  <c r="E6" i="71"/>
  <c r="D6"/>
  <c r="C8" i="60"/>
  <c r="C9"/>
  <c r="C10"/>
  <c r="C11"/>
  <c r="C12"/>
  <c r="C13"/>
  <c r="C14"/>
  <c r="C15"/>
  <c r="C16"/>
  <c r="C17"/>
  <c r="C7"/>
  <c r="E6"/>
  <c r="F6"/>
  <c r="G6"/>
  <c r="D6"/>
  <c r="C6" i="59"/>
  <c r="E6"/>
  <c r="F6"/>
  <c r="G6"/>
  <c r="D6"/>
  <c r="D6" i="54"/>
  <c r="G6" i="44"/>
  <c r="C6" i="14" l="1"/>
  <c r="D6" i="38"/>
  <c r="C17" i="40"/>
  <c r="C9" i="39"/>
  <c r="C8"/>
  <c r="C7"/>
  <c r="E6"/>
  <c r="F6"/>
  <c r="G6"/>
  <c r="D6"/>
  <c r="C6" i="40"/>
  <c r="C17" i="35"/>
  <c r="C7"/>
  <c r="C8"/>
  <c r="D6" i="33"/>
  <c r="E6"/>
  <c r="F6"/>
  <c r="C6" i="32"/>
  <c r="D6" i="29"/>
  <c r="C6"/>
  <c r="C6" i="30"/>
  <c r="F6"/>
  <c r="E6"/>
  <c r="D6"/>
  <c r="D6" i="28"/>
  <c r="C6"/>
  <c r="C6" i="27"/>
  <c r="D7" i="2"/>
  <c r="D6"/>
  <c r="C5"/>
  <c r="C5" i="1"/>
  <c r="C5" i="3"/>
  <c r="C23" i="6"/>
  <c r="D5"/>
  <c r="D12"/>
  <c r="D11"/>
  <c r="D10"/>
  <c r="D8"/>
  <c r="D6"/>
  <c r="D7"/>
  <c r="H38" i="85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F6"/>
  <c r="H6" s="1"/>
  <c r="E6"/>
  <c r="G6" s="1"/>
  <c r="E52" i="81"/>
  <c r="E50"/>
  <c r="E48"/>
  <c r="E45"/>
  <c r="E44"/>
  <c r="E42"/>
  <c r="E36"/>
  <c r="E33"/>
  <c r="E32"/>
  <c r="E30"/>
  <c r="E28"/>
  <c r="E25"/>
  <c r="C17"/>
  <c r="C16"/>
  <c r="C15"/>
  <c r="C14"/>
  <c r="C13"/>
  <c r="C12"/>
  <c r="C11"/>
  <c r="C10"/>
  <c r="C9"/>
  <c r="C8"/>
  <c r="C7"/>
  <c r="E6"/>
  <c r="E47" s="1"/>
  <c r="D6"/>
  <c r="D50" s="1"/>
  <c r="E17" i="80"/>
  <c r="D16"/>
  <c r="E15"/>
  <c r="D15"/>
  <c r="C9"/>
  <c r="C8"/>
  <c r="C16" s="1"/>
  <c r="C7"/>
  <c r="E6"/>
  <c r="E16" s="1"/>
  <c r="D6"/>
  <c r="D17" s="1"/>
  <c r="C6"/>
  <c r="C15" s="1"/>
  <c r="C86" i="79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6"/>
  <c r="D6"/>
  <c r="C6" s="1"/>
  <c r="D8" i="78"/>
  <c r="C6"/>
  <c r="D7" s="1"/>
  <c r="D6" s="1"/>
  <c r="C6" i="33" l="1"/>
  <c r="C32" i="81"/>
  <c r="C52"/>
  <c r="C35"/>
  <c r="D27"/>
  <c r="E29"/>
  <c r="D32"/>
  <c r="D44"/>
  <c r="C47"/>
  <c r="E49"/>
  <c r="D52"/>
  <c r="C17" i="80"/>
  <c r="D35" i="81"/>
  <c r="E26"/>
  <c r="D29"/>
  <c r="E34"/>
  <c r="E46"/>
  <c r="D49"/>
  <c r="D47"/>
  <c r="D26"/>
  <c r="E31"/>
  <c r="D34"/>
  <c r="E43"/>
  <c r="E41" s="1"/>
  <c r="D46"/>
  <c r="E51"/>
  <c r="D31"/>
  <c r="D43"/>
  <c r="D51"/>
  <c r="C6"/>
  <c r="C31" s="1"/>
  <c r="D28"/>
  <c r="D36"/>
  <c r="D48"/>
  <c r="D33"/>
  <c r="D45"/>
  <c r="E27"/>
  <c r="D30"/>
  <c r="C33"/>
  <c r="E35"/>
  <c r="D42"/>
  <c r="D41" s="1"/>
  <c r="C27" l="1"/>
  <c r="C48"/>
  <c r="D25"/>
  <c r="C49"/>
  <c r="C30"/>
  <c r="C29"/>
  <c r="C26"/>
  <c r="C25" s="1"/>
  <c r="C36"/>
  <c r="C28"/>
  <c r="C51"/>
  <c r="C43"/>
  <c r="C46"/>
  <c r="C34"/>
  <c r="C50"/>
  <c r="C42"/>
  <c r="C41" s="1"/>
  <c r="C45"/>
  <c r="C44"/>
  <c r="F52" i="76" l="1"/>
  <c r="E52"/>
  <c r="F50"/>
  <c r="E50"/>
  <c r="F48"/>
  <c r="E48"/>
  <c r="F46"/>
  <c r="E46"/>
  <c r="F44"/>
  <c r="E44"/>
  <c r="F42"/>
  <c r="E42"/>
  <c r="F36"/>
  <c r="E36"/>
  <c r="E35"/>
  <c r="F34"/>
  <c r="E34"/>
  <c r="E33"/>
  <c r="F32"/>
  <c r="E32"/>
  <c r="E31"/>
  <c r="F30"/>
  <c r="E30"/>
  <c r="E29"/>
  <c r="E25" s="1"/>
  <c r="F28"/>
  <c r="E28"/>
  <c r="E27"/>
  <c r="F26"/>
  <c r="E26"/>
  <c r="C17"/>
  <c r="C16"/>
  <c r="C15"/>
  <c r="C14"/>
  <c r="C13"/>
  <c r="C12"/>
  <c r="C11"/>
  <c r="C10"/>
  <c r="C9"/>
  <c r="C8"/>
  <c r="C7"/>
  <c r="F6"/>
  <c r="F35" s="1"/>
  <c r="E6"/>
  <c r="E51" s="1"/>
  <c r="D6"/>
  <c r="D51" s="1"/>
  <c r="E17" i="75"/>
  <c r="D16"/>
  <c r="E15"/>
  <c r="C9"/>
  <c r="C8"/>
  <c r="C7"/>
  <c r="F6"/>
  <c r="F16" s="1"/>
  <c r="E6"/>
  <c r="E16" s="1"/>
  <c r="D6"/>
  <c r="D17" s="1"/>
  <c r="C69" i="74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F6"/>
  <c r="E6"/>
  <c r="D6"/>
  <c r="C6" s="1"/>
  <c r="D9" i="73"/>
  <c r="D6" s="1"/>
  <c r="D8"/>
  <c r="D7"/>
  <c r="C6"/>
  <c r="C15" i="75" l="1"/>
  <c r="C17"/>
  <c r="C6" i="76"/>
  <c r="C51" s="1"/>
  <c r="D27"/>
  <c r="D29"/>
  <c r="D31"/>
  <c r="D33"/>
  <c r="D35"/>
  <c r="F15" i="75"/>
  <c r="F17"/>
  <c r="C31" i="76"/>
  <c r="D42"/>
  <c r="D44"/>
  <c r="D46"/>
  <c r="D48"/>
  <c r="D50"/>
  <c r="D52"/>
  <c r="C6" i="75"/>
  <c r="C16" s="1"/>
  <c r="D15"/>
  <c r="F43" i="76"/>
  <c r="F41" s="1"/>
  <c r="F45"/>
  <c r="F47"/>
  <c r="F49"/>
  <c r="F51"/>
  <c r="D26"/>
  <c r="D28"/>
  <c r="D30"/>
  <c r="D32"/>
  <c r="D34"/>
  <c r="D36"/>
  <c r="E43"/>
  <c r="E41" s="1"/>
  <c r="E45"/>
  <c r="E47"/>
  <c r="E49"/>
  <c r="D43"/>
  <c r="D45"/>
  <c r="D47"/>
  <c r="D49"/>
  <c r="F25"/>
  <c r="F27"/>
  <c r="F29"/>
  <c r="F31"/>
  <c r="F33"/>
  <c r="C26" l="1"/>
  <c r="C25" s="1"/>
  <c r="C49"/>
  <c r="C32"/>
  <c r="C43"/>
  <c r="C47"/>
  <c r="C36"/>
  <c r="C30"/>
  <c r="C28"/>
  <c r="C50"/>
  <c r="C48"/>
  <c r="C46"/>
  <c r="C42"/>
  <c r="C29"/>
  <c r="C27"/>
  <c r="C44"/>
  <c r="C33"/>
  <c r="D25"/>
  <c r="C52"/>
  <c r="C35"/>
  <c r="C45"/>
  <c r="D41"/>
  <c r="C34"/>
  <c r="C41" l="1"/>
  <c r="C37"/>
  <c r="E37"/>
  <c r="D37"/>
  <c r="F52" i="71" l="1"/>
  <c r="E52"/>
  <c r="D52"/>
  <c r="F51"/>
  <c r="E51"/>
  <c r="D51"/>
  <c r="F50"/>
  <c r="E50"/>
  <c r="D50"/>
  <c r="F49"/>
  <c r="E49"/>
  <c r="D49"/>
  <c r="F48"/>
  <c r="E48"/>
  <c r="D48"/>
  <c r="F47"/>
  <c r="E47"/>
  <c r="D47"/>
  <c r="F46"/>
  <c r="E46"/>
  <c r="D46"/>
  <c r="F45"/>
  <c r="E45"/>
  <c r="D45"/>
  <c r="F44"/>
  <c r="E44"/>
  <c r="D44"/>
  <c r="F43"/>
  <c r="E43"/>
  <c r="D43"/>
  <c r="F42"/>
  <c r="E42"/>
  <c r="D42"/>
  <c r="F36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7"/>
  <c r="E27"/>
  <c r="D27"/>
  <c r="F26"/>
  <c r="E26"/>
  <c r="D26"/>
  <c r="F25"/>
  <c r="C17"/>
  <c r="C16"/>
  <c r="C15"/>
  <c r="C50" s="1"/>
  <c r="C14"/>
  <c r="C13"/>
  <c r="C12"/>
  <c r="C11"/>
  <c r="C10"/>
  <c r="C9"/>
  <c r="C8"/>
  <c r="C7"/>
  <c r="C42" s="1"/>
  <c r="C6"/>
  <c r="C48" s="1"/>
  <c r="E17" i="70"/>
  <c r="F16"/>
  <c r="E16"/>
  <c r="E15"/>
  <c r="D15"/>
  <c r="C9"/>
  <c r="C17" s="1"/>
  <c r="C8"/>
  <c r="C16" s="1"/>
  <c r="C7"/>
  <c r="F6"/>
  <c r="F17" s="1"/>
  <c r="E6"/>
  <c r="D6"/>
  <c r="D17" s="1"/>
  <c r="C6"/>
  <c r="C15" s="1"/>
  <c r="C78" i="69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F6"/>
  <c r="E6"/>
  <c r="D6"/>
  <c r="C6" s="1"/>
  <c r="C6" i="68"/>
  <c r="D8" s="1"/>
  <c r="D9" l="1"/>
  <c r="C46" i="71"/>
  <c r="E41"/>
  <c r="D41"/>
  <c r="D25"/>
  <c r="C27"/>
  <c r="E25"/>
  <c r="F41"/>
  <c r="C51"/>
  <c r="C29"/>
  <c r="C47"/>
  <c r="C43"/>
  <c r="C45"/>
  <c r="C35"/>
  <c r="C44"/>
  <c r="C52"/>
  <c r="C49"/>
  <c r="D16" i="70"/>
  <c r="D7" i="68"/>
  <c r="C26" i="71"/>
  <c r="C28"/>
  <c r="C30"/>
  <c r="C32"/>
  <c r="C34"/>
  <c r="C36"/>
  <c r="F15" i="70"/>
  <c r="C31" i="71"/>
  <c r="C33"/>
  <c r="D6" i="68" l="1"/>
  <c r="C41" i="71"/>
  <c r="C25"/>
  <c r="E50" i="65" l="1"/>
  <c r="D49"/>
  <c r="E46"/>
  <c r="D46"/>
  <c r="D45"/>
  <c r="E42"/>
  <c r="E34"/>
  <c r="D34"/>
  <c r="D33"/>
  <c r="E30"/>
  <c r="D29"/>
  <c r="D27"/>
  <c r="E26"/>
  <c r="D26"/>
  <c r="D25"/>
  <c r="C17"/>
  <c r="C16"/>
  <c r="C15"/>
  <c r="C14"/>
  <c r="C13"/>
  <c r="C12"/>
  <c r="C11"/>
  <c r="C10"/>
  <c r="C9"/>
  <c r="C8"/>
  <c r="C7"/>
  <c r="E6"/>
  <c r="E36" s="1"/>
  <c r="D6"/>
  <c r="D51" s="1"/>
  <c r="D16" i="64"/>
  <c r="C9"/>
  <c r="C8"/>
  <c r="C7"/>
  <c r="E6"/>
  <c r="E16" s="1"/>
  <c r="D6"/>
  <c r="D17" s="1"/>
  <c r="P160" i="63"/>
  <c r="M160"/>
  <c r="N160" s="1"/>
  <c r="P159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6"/>
  <c r="D6"/>
  <c r="C6"/>
  <c r="C6" i="62"/>
  <c r="D6" s="1"/>
  <c r="C50" i="65" l="1"/>
  <c r="C47"/>
  <c r="D8" i="62"/>
  <c r="E31" i="65"/>
  <c r="E51"/>
  <c r="D7" i="62"/>
  <c r="C6" i="64"/>
  <c r="E15"/>
  <c r="D31" i="65"/>
  <c r="D43"/>
  <c r="E48"/>
  <c r="N162" i="63"/>
  <c r="D15" i="64"/>
  <c r="C6" i="65"/>
  <c r="E25"/>
  <c r="D28"/>
  <c r="E33"/>
  <c r="D36"/>
  <c r="C43"/>
  <c r="E45"/>
  <c r="D48"/>
  <c r="P161" i="63"/>
  <c r="E17" i="64"/>
  <c r="C36" i="65"/>
  <c r="N161" i="63"/>
  <c r="E27" i="65"/>
  <c r="D30"/>
  <c r="C33"/>
  <c r="E35"/>
  <c r="D42"/>
  <c r="E47"/>
  <c r="D50"/>
  <c r="E32"/>
  <c r="D35"/>
  <c r="E44"/>
  <c r="D47"/>
  <c r="E52"/>
  <c r="E29"/>
  <c r="D32"/>
  <c r="D44"/>
  <c r="E49"/>
  <c r="D52"/>
  <c r="E43"/>
  <c r="E41" s="1"/>
  <c r="E28"/>
  <c r="C30" l="1"/>
  <c r="C48"/>
  <c r="C25"/>
  <c r="C52"/>
  <c r="C44"/>
  <c r="C32"/>
  <c r="C15" i="64"/>
  <c r="C16"/>
  <c r="C49" i="65"/>
  <c r="E54" s="1"/>
  <c r="C45"/>
  <c r="D54" s="1"/>
  <c r="C51"/>
  <c r="C17" i="64"/>
  <c r="C34" i="65"/>
  <c r="D41"/>
  <c r="C46"/>
  <c r="C26"/>
  <c r="C31"/>
  <c r="C35"/>
  <c r="C27"/>
  <c r="C28"/>
  <c r="C29"/>
  <c r="C42"/>
  <c r="C54" l="1"/>
  <c r="C41"/>
  <c r="G52" i="60" l="1"/>
  <c r="F52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G47"/>
  <c r="F47"/>
  <c r="E47"/>
  <c r="D47"/>
  <c r="G46"/>
  <c r="F46"/>
  <c r="E46"/>
  <c r="D46"/>
  <c r="G45"/>
  <c r="F45"/>
  <c r="E45"/>
  <c r="D45"/>
  <c r="G44"/>
  <c r="F44"/>
  <c r="E44"/>
  <c r="D44"/>
  <c r="G43"/>
  <c r="F43"/>
  <c r="E43"/>
  <c r="D43"/>
  <c r="G42"/>
  <c r="F42"/>
  <c r="E42"/>
  <c r="D42"/>
  <c r="D41" s="1"/>
  <c r="E41"/>
  <c r="G36"/>
  <c r="F36"/>
  <c r="E36"/>
  <c r="D36"/>
  <c r="G35"/>
  <c r="F35"/>
  <c r="E35"/>
  <c r="D35"/>
  <c r="G34"/>
  <c r="F34"/>
  <c r="E34"/>
  <c r="D34"/>
  <c r="G33"/>
  <c r="F33"/>
  <c r="E33"/>
  <c r="D33"/>
  <c r="G32"/>
  <c r="F32"/>
  <c r="E32"/>
  <c r="D32"/>
  <c r="G31"/>
  <c r="F31"/>
  <c r="E31"/>
  <c r="D31"/>
  <c r="G30"/>
  <c r="F30"/>
  <c r="E30"/>
  <c r="D30"/>
  <c r="G29"/>
  <c r="F29"/>
  <c r="E29"/>
  <c r="D29"/>
  <c r="G28"/>
  <c r="F28"/>
  <c r="E28"/>
  <c r="D28"/>
  <c r="G27"/>
  <c r="F27"/>
  <c r="E27"/>
  <c r="D27"/>
  <c r="G26"/>
  <c r="F26"/>
  <c r="E26"/>
  <c r="D26"/>
  <c r="D25" s="1"/>
  <c r="G25"/>
  <c r="C6"/>
  <c r="C50" s="1"/>
  <c r="G17" i="59"/>
  <c r="F17"/>
  <c r="E17"/>
  <c r="D17"/>
  <c r="C17"/>
  <c r="G16"/>
  <c r="F16"/>
  <c r="E16"/>
  <c r="D16"/>
  <c r="C16"/>
  <c r="G15"/>
  <c r="F15"/>
  <c r="E15"/>
  <c r="D15"/>
  <c r="C15"/>
  <c r="C69" i="58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G6"/>
  <c r="F6"/>
  <c r="E6"/>
  <c r="D6"/>
  <c r="C6" s="1"/>
  <c r="C6" i="57"/>
  <c r="D9" s="1"/>
  <c r="F41" i="60" l="1"/>
  <c r="E25"/>
  <c r="G41"/>
  <c r="F25"/>
  <c r="C52"/>
  <c r="D8" i="57"/>
  <c r="C33" i="60"/>
  <c r="C45"/>
  <c r="D7" i="57"/>
  <c r="D6" s="1"/>
  <c r="C28" i="60"/>
  <c r="C36"/>
  <c r="C48"/>
  <c r="C31"/>
  <c r="C51"/>
  <c r="C43"/>
  <c r="C26"/>
  <c r="C29"/>
  <c r="C49"/>
  <c r="C34"/>
  <c r="C46"/>
  <c r="C32"/>
  <c r="C44"/>
  <c r="D10" i="57"/>
  <c r="C27" i="60"/>
  <c r="C35"/>
  <c r="C47"/>
  <c r="C30"/>
  <c r="C42"/>
  <c r="C25" l="1"/>
  <c r="C41"/>
  <c r="G52" i="54" l="1"/>
  <c r="F52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G47"/>
  <c r="F47"/>
  <c r="E47"/>
  <c r="D47"/>
  <c r="G46"/>
  <c r="F46"/>
  <c r="E46"/>
  <c r="D46"/>
  <c r="G45"/>
  <c r="F45"/>
  <c r="E45"/>
  <c r="D45"/>
  <c r="G44"/>
  <c r="F44"/>
  <c r="E44"/>
  <c r="D44"/>
  <c r="G43"/>
  <c r="F43"/>
  <c r="E43"/>
  <c r="D43"/>
  <c r="G42"/>
  <c r="F42"/>
  <c r="E42"/>
  <c r="D42"/>
  <c r="G41"/>
  <c r="F41"/>
  <c r="E41"/>
  <c r="D41"/>
  <c r="G36"/>
  <c r="F36"/>
  <c r="E36"/>
  <c r="D36"/>
  <c r="G35"/>
  <c r="F35"/>
  <c r="E35"/>
  <c r="D35"/>
  <c r="G34"/>
  <c r="F34"/>
  <c r="E34"/>
  <c r="D34"/>
  <c r="G33"/>
  <c r="F33"/>
  <c r="E33"/>
  <c r="D33"/>
  <c r="G32"/>
  <c r="F32"/>
  <c r="E32"/>
  <c r="D32"/>
  <c r="G31"/>
  <c r="F31"/>
  <c r="E31"/>
  <c r="D31"/>
  <c r="G30"/>
  <c r="F30"/>
  <c r="E30"/>
  <c r="D30"/>
  <c r="G29"/>
  <c r="F29"/>
  <c r="E29"/>
  <c r="D29"/>
  <c r="G28"/>
  <c r="F28"/>
  <c r="E28"/>
  <c r="D28"/>
  <c r="G27"/>
  <c r="F27"/>
  <c r="E27"/>
  <c r="D27"/>
  <c r="G26"/>
  <c r="F26"/>
  <c r="E26"/>
  <c r="D26"/>
  <c r="G25"/>
  <c r="F25"/>
  <c r="E25"/>
  <c r="D25"/>
  <c r="C17"/>
  <c r="C16"/>
  <c r="C15"/>
  <c r="C14"/>
  <c r="C13"/>
  <c r="C12"/>
  <c r="C11"/>
  <c r="C10"/>
  <c r="C9"/>
  <c r="C8"/>
  <c r="C7"/>
  <c r="C6"/>
  <c r="C41" s="1"/>
  <c r="F17" i="53"/>
  <c r="E17"/>
  <c r="G16"/>
  <c r="F16"/>
  <c r="E16"/>
  <c r="C9"/>
  <c r="C8"/>
  <c r="C7"/>
  <c r="G6"/>
  <c r="G17" s="1"/>
  <c r="F6"/>
  <c r="F15" s="1"/>
  <c r="E6"/>
  <c r="E15" s="1"/>
  <c r="D6"/>
  <c r="D16" s="1"/>
  <c r="C79" i="52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G6"/>
  <c r="F6"/>
  <c r="E6"/>
  <c r="C6" s="1"/>
  <c r="D6"/>
  <c r="D10" i="51"/>
  <c r="C6"/>
  <c r="D7" s="1"/>
  <c r="C44" i="54" l="1"/>
  <c r="C43"/>
  <c r="C45"/>
  <c r="C31"/>
  <c r="C52"/>
  <c r="C51"/>
  <c r="C28"/>
  <c r="C49"/>
  <c r="C48"/>
  <c r="C36"/>
  <c r="C47"/>
  <c r="C32"/>
  <c r="C26"/>
  <c r="D6" i="51"/>
  <c r="C27" i="54"/>
  <c r="C35"/>
  <c r="G15" i="53"/>
  <c r="C30" i="54"/>
  <c r="C42"/>
  <c r="C50"/>
  <c r="C57" s="1"/>
  <c r="D17" i="53"/>
  <c r="C25" i="54"/>
  <c r="C33"/>
  <c r="D9" i="51"/>
  <c r="D15" i="53"/>
  <c r="C34" i="54"/>
  <c r="C46"/>
  <c r="C29"/>
  <c r="C6" i="53"/>
  <c r="D8" i="51"/>
  <c r="C55" i="54" l="1"/>
  <c r="C56"/>
  <c r="C16" i="53"/>
  <c r="C15"/>
  <c r="C17"/>
  <c r="G51" i="45" l="1"/>
  <c r="G43"/>
  <c r="D42"/>
  <c r="G31"/>
  <c r="C17"/>
  <c r="C16"/>
  <c r="C15"/>
  <c r="C14"/>
  <c r="C13"/>
  <c r="C12"/>
  <c r="C11"/>
  <c r="C10"/>
  <c r="C9"/>
  <c r="C8"/>
  <c r="C7"/>
  <c r="G6"/>
  <c r="G49" s="1"/>
  <c r="F6"/>
  <c r="F46" s="1"/>
  <c r="E51"/>
  <c r="D6"/>
  <c r="D48" s="1"/>
  <c r="C9" i="44"/>
  <c r="C8"/>
  <c r="C7"/>
  <c r="G15"/>
  <c r="F6"/>
  <c r="F16" s="1"/>
  <c r="E6"/>
  <c r="E16" s="1"/>
  <c r="D6"/>
  <c r="C77" i="43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G6"/>
  <c r="F6"/>
  <c r="E6"/>
  <c r="D6"/>
  <c r="C6" i="42"/>
  <c r="D6" s="1"/>
  <c r="F52" i="45" l="1"/>
  <c r="F43"/>
  <c r="F51"/>
  <c r="F50"/>
  <c r="F28"/>
  <c r="F41"/>
  <c r="F49"/>
  <c r="F27"/>
  <c r="F36"/>
  <c r="F48"/>
  <c r="F42"/>
  <c r="F35"/>
  <c r="F47"/>
  <c r="F31"/>
  <c r="F30"/>
  <c r="F29"/>
  <c r="F32"/>
  <c r="F44"/>
  <c r="D50"/>
  <c r="D30"/>
  <c r="C6" i="43"/>
  <c r="D8" i="42"/>
  <c r="E17" i="44"/>
  <c r="G16"/>
  <c r="C6"/>
  <c r="C15" s="1"/>
  <c r="G17"/>
  <c r="E26" i="45"/>
  <c r="D31"/>
  <c r="G32"/>
  <c r="E34"/>
  <c r="D43"/>
  <c r="G44"/>
  <c r="E46"/>
  <c r="D51"/>
  <c r="G52"/>
  <c r="E45"/>
  <c r="D16" i="44"/>
  <c r="F17"/>
  <c r="D26" i="45"/>
  <c r="G27"/>
  <c r="E29"/>
  <c r="D34"/>
  <c r="G35"/>
  <c r="E41"/>
  <c r="D46"/>
  <c r="G47"/>
  <c r="E49"/>
  <c r="D29"/>
  <c r="G30"/>
  <c r="E32"/>
  <c r="D41"/>
  <c r="G42"/>
  <c r="E44"/>
  <c r="D49"/>
  <c r="G50"/>
  <c r="E52"/>
  <c r="D15" i="44"/>
  <c r="E25" i="45"/>
  <c r="E33"/>
  <c r="D10" i="42"/>
  <c r="F15" i="44"/>
  <c r="D17"/>
  <c r="G25" i="45"/>
  <c r="E27"/>
  <c r="D32"/>
  <c r="G33"/>
  <c r="E35"/>
  <c r="D44"/>
  <c r="G45"/>
  <c r="E47"/>
  <c r="D52"/>
  <c r="D9" i="42"/>
  <c r="E15" i="44"/>
  <c r="F25" i="45"/>
  <c r="D27"/>
  <c r="G28"/>
  <c r="E30"/>
  <c r="F33"/>
  <c r="D35"/>
  <c r="G36"/>
  <c r="E42"/>
  <c r="F45"/>
  <c r="D47"/>
  <c r="G48"/>
  <c r="E50"/>
  <c r="D7" i="42"/>
  <c r="G26" i="45"/>
  <c r="G34"/>
  <c r="D45"/>
  <c r="G46"/>
  <c r="E48"/>
  <c r="D25"/>
  <c r="E28"/>
  <c r="D33"/>
  <c r="E36"/>
  <c r="C6"/>
  <c r="C45" s="1"/>
  <c r="F26"/>
  <c r="D28"/>
  <c r="G29"/>
  <c r="E31"/>
  <c r="F34"/>
  <c r="D36"/>
  <c r="G41"/>
  <c r="E43"/>
  <c r="C16" i="44" l="1"/>
  <c r="C17"/>
  <c r="C29" i="45"/>
  <c r="C52"/>
  <c r="C43"/>
  <c r="C51"/>
  <c r="C34"/>
  <c r="C42"/>
  <c r="C26"/>
  <c r="C50"/>
  <c r="C33"/>
  <c r="C49"/>
  <c r="C32"/>
  <c r="C46"/>
  <c r="C31"/>
  <c r="C47"/>
  <c r="C25"/>
  <c r="C30"/>
  <c r="C41"/>
  <c r="C48"/>
  <c r="C36"/>
  <c r="C28"/>
  <c r="C35"/>
  <c r="C27"/>
  <c r="C44"/>
  <c r="G52" i="40" l="1"/>
  <c r="F52"/>
  <c r="E52"/>
  <c r="D52"/>
  <c r="G51"/>
  <c r="F51"/>
  <c r="E51"/>
  <c r="D51"/>
  <c r="G50"/>
  <c r="F50"/>
  <c r="E50"/>
  <c r="D50"/>
  <c r="G49"/>
  <c r="F49"/>
  <c r="E49"/>
  <c r="D49"/>
  <c r="G48"/>
  <c r="F48"/>
  <c r="E48"/>
  <c r="D48"/>
  <c r="G47"/>
  <c r="F47"/>
  <c r="E47"/>
  <c r="D47"/>
  <c r="G46"/>
  <c r="F46"/>
  <c r="E46"/>
  <c r="D46"/>
  <c r="G45"/>
  <c r="F45"/>
  <c r="E45"/>
  <c r="D45"/>
  <c r="G44"/>
  <c r="F44"/>
  <c r="E44"/>
  <c r="D44"/>
  <c r="G43"/>
  <c r="F43"/>
  <c r="E43"/>
  <c r="D43"/>
  <c r="G42"/>
  <c r="F42"/>
  <c r="F41" s="1"/>
  <c r="E42"/>
  <c r="E41" s="1"/>
  <c r="D42"/>
  <c r="D41" s="1"/>
  <c r="G36"/>
  <c r="F36"/>
  <c r="E36"/>
  <c r="D36"/>
  <c r="G35"/>
  <c r="F35"/>
  <c r="E35"/>
  <c r="D35"/>
  <c r="C35"/>
  <c r="G34"/>
  <c r="F34"/>
  <c r="E34"/>
  <c r="D34"/>
  <c r="G33"/>
  <c r="F33"/>
  <c r="E33"/>
  <c r="D33"/>
  <c r="G32"/>
  <c r="F32"/>
  <c r="E32"/>
  <c r="D32"/>
  <c r="G31"/>
  <c r="F31"/>
  <c r="E31"/>
  <c r="D31"/>
  <c r="G30"/>
  <c r="F30"/>
  <c r="E30"/>
  <c r="D30"/>
  <c r="G29"/>
  <c r="F29"/>
  <c r="E29"/>
  <c r="D29"/>
  <c r="G28"/>
  <c r="F28"/>
  <c r="E28"/>
  <c r="D28"/>
  <c r="D25" s="1"/>
  <c r="G27"/>
  <c r="F27"/>
  <c r="E27"/>
  <c r="D27"/>
  <c r="C27"/>
  <c r="G26"/>
  <c r="F26"/>
  <c r="F25" s="1"/>
  <c r="E26"/>
  <c r="E25" s="1"/>
  <c r="D26"/>
  <c r="G25"/>
  <c r="C16"/>
  <c r="C51" s="1"/>
  <c r="C15"/>
  <c r="C14"/>
  <c r="C49" s="1"/>
  <c r="C13"/>
  <c r="C12"/>
  <c r="C31" s="1"/>
  <c r="C11"/>
  <c r="C32" s="1"/>
  <c r="C10"/>
  <c r="C45" s="1"/>
  <c r="C9"/>
  <c r="C44" s="1"/>
  <c r="C8"/>
  <c r="C43" s="1"/>
  <c r="C7"/>
  <c r="C36"/>
  <c r="D17" i="39"/>
  <c r="D16"/>
  <c r="C75" i="38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G6"/>
  <c r="F6"/>
  <c r="C6" s="1"/>
  <c r="E6"/>
  <c r="D10" i="37"/>
  <c r="D9"/>
  <c r="D8"/>
  <c r="D7"/>
  <c r="D6" s="1"/>
  <c r="C6"/>
  <c r="G41" i="40" l="1"/>
  <c r="C52"/>
  <c r="G17" i="39"/>
  <c r="C6"/>
  <c r="C17" s="1"/>
  <c r="F16"/>
  <c r="F17"/>
  <c r="E16"/>
  <c r="E15"/>
  <c r="F15"/>
  <c r="C47" i="40"/>
  <c r="G15" i="39"/>
  <c r="E17"/>
  <c r="C30" i="40"/>
  <c r="C42"/>
  <c r="C50"/>
  <c r="C60" s="1"/>
  <c r="C33"/>
  <c r="C48"/>
  <c r="D15" i="39"/>
  <c r="G16"/>
  <c r="C28" i="40"/>
  <c r="C26"/>
  <c r="C34"/>
  <c r="C46"/>
  <c r="C29"/>
  <c r="C59" l="1"/>
  <c r="C16" i="39"/>
  <c r="C15"/>
  <c r="C41" i="40"/>
  <c r="C58"/>
  <c r="C25"/>
  <c r="F52" i="35" l="1"/>
  <c r="E52"/>
  <c r="D52"/>
  <c r="C52"/>
  <c r="F51"/>
  <c r="E51"/>
  <c r="D51"/>
  <c r="C51"/>
  <c r="F50"/>
  <c r="E50"/>
  <c r="D50"/>
  <c r="C50"/>
  <c r="F49"/>
  <c r="E49"/>
  <c r="D49"/>
  <c r="C49"/>
  <c r="F48"/>
  <c r="E48"/>
  <c r="D48"/>
  <c r="C48"/>
  <c r="F47"/>
  <c r="E47"/>
  <c r="D47"/>
  <c r="C47"/>
  <c r="F46"/>
  <c r="E46"/>
  <c r="D46"/>
  <c r="C46"/>
  <c r="F45"/>
  <c r="E45"/>
  <c r="D45"/>
  <c r="C45"/>
  <c r="F44"/>
  <c r="E44"/>
  <c r="D44"/>
  <c r="C44"/>
  <c r="F43"/>
  <c r="E43"/>
  <c r="D43"/>
  <c r="C43"/>
  <c r="F42"/>
  <c r="E42"/>
  <c r="D42"/>
  <c r="C42"/>
  <c r="C41" s="1"/>
  <c r="F41"/>
  <c r="E41"/>
  <c r="D41"/>
  <c r="F36"/>
  <c r="E36"/>
  <c r="D36"/>
  <c r="C36"/>
  <c r="F35"/>
  <c r="E35"/>
  <c r="D35"/>
  <c r="C35"/>
  <c r="F34"/>
  <c r="E34"/>
  <c r="D34"/>
  <c r="C34"/>
  <c r="F33"/>
  <c r="E33"/>
  <c r="D33"/>
  <c r="C33"/>
  <c r="F32"/>
  <c r="E32"/>
  <c r="D32"/>
  <c r="C32"/>
  <c r="F31"/>
  <c r="E31"/>
  <c r="D31"/>
  <c r="C31"/>
  <c r="F30"/>
  <c r="E30"/>
  <c r="D30"/>
  <c r="C30"/>
  <c r="F29"/>
  <c r="E29"/>
  <c r="D29"/>
  <c r="C29"/>
  <c r="F28"/>
  <c r="E28"/>
  <c r="D28"/>
  <c r="C28"/>
  <c r="F27"/>
  <c r="E27"/>
  <c r="D27"/>
  <c r="C27"/>
  <c r="F26"/>
  <c r="E26"/>
  <c r="D26"/>
  <c r="C26"/>
  <c r="C25" s="1"/>
  <c r="F25"/>
  <c r="E25"/>
  <c r="D25"/>
  <c r="C16"/>
  <c r="C15"/>
  <c r="C14"/>
  <c r="C13"/>
  <c r="C12"/>
  <c r="C11"/>
  <c r="C10"/>
  <c r="C9"/>
  <c r="C6"/>
  <c r="F17" i="34"/>
  <c r="E17"/>
  <c r="D17"/>
  <c r="C17"/>
  <c r="F16"/>
  <c r="E16"/>
  <c r="D16"/>
  <c r="C16"/>
  <c r="F15"/>
  <c r="E15"/>
  <c r="D15"/>
  <c r="C15"/>
  <c r="C9"/>
  <c r="C8"/>
  <c r="C7"/>
  <c r="F6"/>
  <c r="E6"/>
  <c r="D6"/>
  <c r="C6"/>
  <c r="C76" i="33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D9" i="32"/>
  <c r="D8"/>
  <c r="D7"/>
  <c r="D6" l="1"/>
  <c r="C9" i="30"/>
  <c r="C8"/>
  <c r="C7"/>
  <c r="F52" i="29"/>
  <c r="E51"/>
  <c r="F50"/>
  <c r="E49"/>
  <c r="F48"/>
  <c r="E47"/>
  <c r="F46"/>
  <c r="E45"/>
  <c r="F44"/>
  <c r="E43"/>
  <c r="F42"/>
  <c r="E41"/>
  <c r="F36"/>
  <c r="F35"/>
  <c r="E35"/>
  <c r="F34"/>
  <c r="F33"/>
  <c r="E33"/>
  <c r="F32"/>
  <c r="F31"/>
  <c r="E31"/>
  <c r="F30"/>
  <c r="F29"/>
  <c r="E29"/>
  <c r="F28"/>
  <c r="F27"/>
  <c r="E27"/>
  <c r="F26"/>
  <c r="F25"/>
  <c r="E25"/>
  <c r="C17"/>
  <c r="C16"/>
  <c r="C15"/>
  <c r="C14"/>
  <c r="C13"/>
  <c r="C12"/>
  <c r="C11"/>
  <c r="C10"/>
  <c r="C9"/>
  <c r="C8"/>
  <c r="C7"/>
  <c r="F6"/>
  <c r="F51" s="1"/>
  <c r="E6"/>
  <c r="E52" s="1"/>
  <c r="D36"/>
  <c r="C83" i="28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F6"/>
  <c r="E6"/>
  <c r="D9" i="27"/>
  <c r="D7"/>
  <c r="D6"/>
  <c r="C47" i="29" l="1"/>
  <c r="D25"/>
  <c r="D27"/>
  <c r="D29"/>
  <c r="D31"/>
  <c r="D33"/>
  <c r="D35"/>
  <c r="D41"/>
  <c r="D43"/>
  <c r="D45"/>
  <c r="D47"/>
  <c r="D49"/>
  <c r="D51"/>
  <c r="D8" i="27"/>
  <c r="E26" i="29"/>
  <c r="E28"/>
  <c r="E30"/>
  <c r="E32"/>
  <c r="E34"/>
  <c r="E36"/>
  <c r="E42"/>
  <c r="E44"/>
  <c r="E46"/>
  <c r="E48"/>
  <c r="E50"/>
  <c r="D26"/>
  <c r="D28"/>
  <c r="D30"/>
  <c r="D32"/>
  <c r="D34"/>
  <c r="D42"/>
  <c r="D44"/>
  <c r="D46"/>
  <c r="D48"/>
  <c r="D50"/>
  <c r="D52"/>
  <c r="C30"/>
  <c r="C34"/>
  <c r="F41"/>
  <c r="F43"/>
  <c r="F45"/>
  <c r="F47"/>
  <c r="F49"/>
  <c r="C51" l="1"/>
  <c r="C49"/>
  <c r="C41"/>
  <c r="C35"/>
  <c r="C29"/>
  <c r="C27"/>
  <c r="C25"/>
  <c r="C42"/>
  <c r="C50"/>
  <c r="C36"/>
  <c r="C46"/>
  <c r="C45"/>
  <c r="C33"/>
  <c r="C52"/>
  <c r="C31"/>
  <c r="C44"/>
  <c r="C28"/>
  <c r="C48"/>
  <c r="C55" l="1"/>
  <c r="C56"/>
  <c r="C6" i="20" l="1"/>
  <c r="C6" i="19" l="1"/>
  <c r="C6" i="11" l="1"/>
  <c r="D25" i="6" l="1"/>
  <c r="D26"/>
  <c r="D27"/>
  <c r="D28"/>
  <c r="D29"/>
  <c r="D30"/>
  <c r="D31"/>
  <c r="D32"/>
  <c r="D33"/>
  <c r="D24"/>
  <c r="C5" l="1"/>
  <c r="D8" i="1" l="1"/>
  <c r="C5" i="12" l="1"/>
  <c r="D11" l="1"/>
  <c r="D19"/>
  <c r="D27"/>
  <c r="D35"/>
  <c r="D16"/>
  <c r="D15"/>
  <c r="D30"/>
  <c r="D13"/>
  <c r="D37"/>
  <c r="D20"/>
  <c r="D10"/>
  <c r="D18"/>
  <c r="D26"/>
  <c r="D34"/>
  <c r="D7"/>
  <c r="D14"/>
  <c r="D6"/>
  <c r="D21"/>
  <c r="D12"/>
  <c r="D9"/>
  <c r="D17"/>
  <c r="D25"/>
  <c r="D33"/>
  <c r="D32"/>
  <c r="D31"/>
  <c r="D36"/>
  <c r="D8"/>
  <c r="D24"/>
  <c r="D23"/>
  <c r="D22"/>
  <c r="D29"/>
  <c r="D28"/>
  <c r="D5" l="1"/>
  <c r="C6" i="15"/>
  <c r="D9" i="6"/>
  <c r="D13"/>
  <c r="D14"/>
  <c r="D15"/>
  <c r="D16"/>
  <c r="D17"/>
  <c r="D18"/>
  <c r="D7" i="1" l="1"/>
  <c r="D6"/>
  <c r="D9" i="2" l="1"/>
  <c r="D5" i="1"/>
  <c r="D10" i="2"/>
  <c r="D12"/>
  <c r="D13"/>
  <c r="D14"/>
  <c r="D8"/>
  <c r="D11"/>
  <c r="D15"/>
  <c r="D16"/>
  <c r="D19" i="3"/>
  <c r="D11"/>
  <c r="D20"/>
  <c r="D12"/>
  <c r="D21"/>
  <c r="D22"/>
  <c r="D14"/>
  <c r="D7"/>
  <c r="D23"/>
  <c r="D15"/>
  <c r="D24"/>
  <c r="D16"/>
  <c r="D8"/>
  <c r="D25"/>
  <c r="D17"/>
  <c r="D9"/>
  <c r="D6"/>
  <c r="D18"/>
  <c r="D10"/>
  <c r="D13"/>
  <c r="D5" i="2" l="1"/>
  <c r="D5" i="3"/>
</calcChain>
</file>

<file path=xl/sharedStrings.xml><?xml version="1.0" encoding="utf-8"?>
<sst xmlns="http://schemas.openxmlformats.org/spreadsheetml/2006/main" count="2405" uniqueCount="397">
  <si>
    <t>Cantidad Total de Establecimientos</t>
  </si>
  <si>
    <t xml:space="preserve">1 a 2 </t>
  </si>
  <si>
    <t xml:space="preserve">3 a 4  </t>
  </si>
  <si>
    <t xml:space="preserve">5 a 10  </t>
  </si>
  <si>
    <t xml:space="preserve">11 a 14  </t>
  </si>
  <si>
    <t xml:space="preserve">15 a 19  </t>
  </si>
  <si>
    <t xml:space="preserve">20 a 29  </t>
  </si>
  <si>
    <t xml:space="preserve">30 a 50  </t>
  </si>
  <si>
    <t xml:space="preserve">51 a 74  </t>
  </si>
  <si>
    <t xml:space="preserve">75 a 99  </t>
  </si>
  <si>
    <t xml:space="preserve">100 o más  </t>
  </si>
  <si>
    <t>En blanco*</t>
  </si>
  <si>
    <t>Explotación de minas y canteras</t>
  </si>
  <si>
    <t>Industrias manufactureras</t>
  </si>
  <si>
    <t>Suministro de electricidad, gas, vapor y aire acondicionado</t>
  </si>
  <si>
    <t>Suministro de agua; evacuación de aguas residuales, gestión de desechos y descontaminación</t>
  </si>
  <si>
    <t>Construcción</t>
  </si>
  <si>
    <t>Comercio al por mayor y al por menor; reparación de vehículos automotores y motocicletas</t>
  </si>
  <si>
    <t>Transporte y almacenamiento</t>
  </si>
  <si>
    <t>Actividades de alojamiento y servicio de comidas</t>
  </si>
  <si>
    <t>Información y comunicaciones</t>
  </si>
  <si>
    <t>Actividades financieras y de seguro</t>
  </si>
  <si>
    <t>Actividades inmobiliarias</t>
  </si>
  <si>
    <t>Actividades profesionales, científicas y técnicas</t>
  </si>
  <si>
    <t>Actividades de servicios administrativos y de apoyo</t>
  </si>
  <si>
    <t>Administración pública y defensa; planes de seguridad social de afiliación obligatoria</t>
  </si>
  <si>
    <t>Enseñanza</t>
  </si>
  <si>
    <t>Actividades de atención de la salud humana y asistencia social</t>
  </si>
  <si>
    <t>Actividades artísticas, de entretenimiento y recreativas</t>
  </si>
  <si>
    <t>Otras actividades de servicios</t>
  </si>
  <si>
    <t>Actividades de organizaciones y órganos extraterritoriales</t>
  </si>
  <si>
    <t>Total</t>
  </si>
  <si>
    <t>Provincias</t>
  </si>
  <si>
    <t>Total Nacional</t>
  </si>
  <si>
    <t>Total Region Norte</t>
  </si>
  <si>
    <t>Cibao Norte</t>
  </si>
  <si>
    <t>Espaillat</t>
  </si>
  <si>
    <t>Puerto Plata</t>
  </si>
  <si>
    <t>Santiago</t>
  </si>
  <si>
    <t>Cibao Sur</t>
  </si>
  <si>
    <t>La Vega</t>
  </si>
  <si>
    <t>Sánchez Ramírez</t>
  </si>
  <si>
    <t>Monseñor Nouel</t>
  </si>
  <si>
    <t>Cibao Nordeste</t>
  </si>
  <si>
    <t>Duarte</t>
  </si>
  <si>
    <t>María Trinidad Sánchez</t>
  </si>
  <si>
    <t>Hermanas Mirabal</t>
  </si>
  <si>
    <t>Samaná</t>
  </si>
  <si>
    <t>Cibao Noroeste</t>
  </si>
  <si>
    <t>Dajabón</t>
  </si>
  <si>
    <t>Monte Cristi</t>
  </si>
  <si>
    <t>Santiago Rodríguez</t>
  </si>
  <si>
    <t>Valverde</t>
  </si>
  <si>
    <t>Total Region Suroeste</t>
  </si>
  <si>
    <t>Valdesia</t>
  </si>
  <si>
    <t>Azua</t>
  </si>
  <si>
    <t>Peravia</t>
  </si>
  <si>
    <t>San Cristóbal</t>
  </si>
  <si>
    <t>San José de Ocoa</t>
  </si>
  <si>
    <t>Enriquillo</t>
  </si>
  <si>
    <t>Baoruco</t>
  </si>
  <si>
    <t>Barahona</t>
  </si>
  <si>
    <t>Independencia</t>
  </si>
  <si>
    <t>Pedernales</t>
  </si>
  <si>
    <t>El Valle</t>
  </si>
  <si>
    <t>Elías Piña</t>
  </si>
  <si>
    <t>San Juan</t>
  </si>
  <si>
    <t>Total Region Sureste</t>
  </si>
  <si>
    <t>Yuma</t>
  </si>
  <si>
    <t>El Seibo</t>
  </si>
  <si>
    <t>La Altagracia</t>
  </si>
  <si>
    <t>La Romana</t>
  </si>
  <si>
    <t>Higuamo</t>
  </si>
  <si>
    <t>San Pedro de Macorís</t>
  </si>
  <si>
    <t>Monte Plata</t>
  </si>
  <si>
    <t>Hato Mayor</t>
  </si>
  <si>
    <t>Ozama</t>
  </si>
  <si>
    <t>Distrito Nacional</t>
  </si>
  <si>
    <t>Santo Domingo</t>
  </si>
  <si>
    <t>Condición del establecimiento</t>
  </si>
  <si>
    <t>Cantidad</t>
  </si>
  <si>
    <t>Porcentaje</t>
  </si>
  <si>
    <t>Fijos</t>
  </si>
  <si>
    <t>Semifijos</t>
  </si>
  <si>
    <t xml:space="preserve">REPÚBLICA DOMINICANA: Cantidad y porcentaje de establecimientos, según su condición </t>
  </si>
  <si>
    <t>Rango de empleados</t>
  </si>
  <si>
    <t>REPÚBLICA DOMINICANA: Cantidad y porcentaje de establecimientos, según rango de empleados</t>
  </si>
  <si>
    <t xml:space="preserve"> Total</t>
  </si>
  <si>
    <t>*: Son los casos que se llenaron por observación. Estos son los establecimientos que a la hora del levantamiento estaban cerrados o el  informante no quiso colaborar o no suministró toda la información requerida.</t>
  </si>
  <si>
    <t>REPÚBLICA DOMINICANA: Cantidad y porcentaje de establecimientos, según sección de actividad económica</t>
  </si>
  <si>
    <t>Sección de actividad económica</t>
  </si>
  <si>
    <t>En Blanco*</t>
  </si>
  <si>
    <t>I. Cibao Norte</t>
  </si>
  <si>
    <t>II. Cibao Sur</t>
  </si>
  <si>
    <t>III. Cibao Nordeste</t>
  </si>
  <si>
    <t>IV. Cibao Noroeste</t>
  </si>
  <si>
    <t>V. Valdesia</t>
  </si>
  <si>
    <t>VI. Enriquillo</t>
  </si>
  <si>
    <t>VII. El Valle</t>
  </si>
  <si>
    <t>VIII. Yuma</t>
  </si>
  <si>
    <t>IX. Higuamo</t>
  </si>
  <si>
    <t>X. Ozama</t>
  </si>
  <si>
    <t xml:space="preserve">Región </t>
  </si>
  <si>
    <t xml:space="preserve">REPÚBLICA DOMINICANA: Cantidad y porcentaje de establecimientos, según región </t>
  </si>
  <si>
    <t>REPÚBLICA DOMINICANA: Cantidad y porcentaje de establecimientos, según provincia</t>
  </si>
  <si>
    <t>REPÚBLICA DOMINICANA: Cantidad de establecimientos por condición, según provincia</t>
  </si>
  <si>
    <t>Región</t>
  </si>
  <si>
    <t xml:space="preserve">REPÚBLICA DOMINICANA: Cantidad de establecimientos por rango de empleados, según región </t>
  </si>
  <si>
    <t>Provincia</t>
  </si>
  <si>
    <t>REPÚBLICA DOMINICANA: Cantidad de establecimientos por rango de empleados, según provincia</t>
  </si>
  <si>
    <t>REPÚBLICA DOMINICANA: Cantidad de establecimientos por provincia, según sección de actividad económica</t>
  </si>
  <si>
    <t xml:space="preserve"> Compartidos con Vivienda</t>
  </si>
  <si>
    <t>REPÚBLICA DOMINICANA: Cantidad de establecimientos por condición, según región</t>
  </si>
  <si>
    <t>Cuadro A.1</t>
  </si>
  <si>
    <t>Cuadro A.2</t>
  </si>
  <si>
    <t>Cuadro A.3</t>
  </si>
  <si>
    <t>Cuadro A.4</t>
  </si>
  <si>
    <t>Cuadro A.5</t>
  </si>
  <si>
    <t>Cuadro A.6</t>
  </si>
  <si>
    <t>REPÚBLICA DOMINICANA: Cantidad de establecimientos por región, según sección de actividad económica</t>
  </si>
  <si>
    <t>REPÚBLICA DOMINICANA: Cantidad de establecimientos, según provincia</t>
  </si>
  <si>
    <t>Mapa 2</t>
  </si>
  <si>
    <t>REPÚBLICA DOMINICANA: Cantidad de establecimientos, según municipio</t>
  </si>
  <si>
    <t>Mapa 4</t>
  </si>
  <si>
    <t>REPÚBLICA DOMINICANA: Cantidad de establecimientos, según región</t>
  </si>
  <si>
    <t>Cuadro 3</t>
  </si>
  <si>
    <t>Cuadro 4</t>
  </si>
  <si>
    <t>Cuadro 5</t>
  </si>
  <si>
    <t>RESULTADOS REGIONALES</t>
  </si>
  <si>
    <t>I. CIBAO NORTE</t>
  </si>
  <si>
    <t>CIABO NORTE: Cantidad y porcentaje de establecimientos, según provincia</t>
  </si>
  <si>
    <t>Total región</t>
  </si>
  <si>
    <t>CIBAO NORTE: Cantidad de establecimientos, según municipio</t>
  </si>
  <si>
    <t>CIABO NORTE: Cantidad de establecimientos por provincia, según división de actividad económica</t>
  </si>
  <si>
    <t>División de actividad económica</t>
  </si>
  <si>
    <t>Elaboración de productos alimenticios</t>
  </si>
  <si>
    <t>Elaboración de bebidas</t>
  </si>
  <si>
    <t>Servicios financieros, excepto seguros y fondos de pensiones</t>
  </si>
  <si>
    <t>Elaboración de productos de tabaco</t>
  </si>
  <si>
    <t>Fabricación de productos textiles</t>
  </si>
  <si>
    <t>Reparación de computadoras y enseres de uso personal y doméstico</t>
  </si>
  <si>
    <t>Fabricación de prendas de vestir</t>
  </si>
  <si>
    <t>Actividades relacionadas con la salud humana</t>
  </si>
  <si>
    <t>Fabricación de cueros y productos conexos</t>
  </si>
  <si>
    <t>Actividades de asociaciones u organizaciones</t>
  </si>
  <si>
    <t>Producción de madera y fabricación de productos de madera y corcho, excepto muebles; fabricación de artículos de paja y materiales trenzables</t>
  </si>
  <si>
    <t>Comercio y reparación de vehículos automotores y motocicletas</t>
  </si>
  <si>
    <t>Fabricación de papel y de los productos de papel</t>
  </si>
  <si>
    <t>Actividades de impresión y reproducción de grabaciones</t>
  </si>
  <si>
    <t>Actividades de juegos de azar y apuestas</t>
  </si>
  <si>
    <t>Fabricación de coque y de productos de la refinación del petróleo</t>
  </si>
  <si>
    <t>Actividades de servicio de comidas y bebidas</t>
  </si>
  <si>
    <t>Fabricación de sustancias y productos químicos</t>
  </si>
  <si>
    <t>Comercio al por menor, excepto el comercio de vehículos automotores y motocicletas</t>
  </si>
  <si>
    <t>Fabricación de productos farmacéuticos, sustancias químicas medicinales y de productos botánicos</t>
  </si>
  <si>
    <t>Fabricación de productos de caucho y plástico</t>
  </si>
  <si>
    <t>Fabricación de otros productos minerales no metálicos</t>
  </si>
  <si>
    <t>Fabricación de metales comunes</t>
  </si>
  <si>
    <t>Fabricación de productos derivados del metal, excepto maquinaria y equipo</t>
  </si>
  <si>
    <t>Fabricación de los productos informáticos, electrónicos y ópticos</t>
  </si>
  <si>
    <t>Fabricación de equipo eléctrico</t>
  </si>
  <si>
    <t>Fabricación de la maquinaria y equipo n.c.p.</t>
  </si>
  <si>
    <t>Fabricación de vehículos automotores, remolques y semirremolques</t>
  </si>
  <si>
    <t>Fabricación de otros tipos de equipo de transporte</t>
  </si>
  <si>
    <t>Fabricación de muebles</t>
  </si>
  <si>
    <t>Otras industrias manufactureras</t>
  </si>
  <si>
    <t>Reparación e instalación de la maquinaria y equipo</t>
  </si>
  <si>
    <t>Captación, tratamiento y suministro de agua</t>
  </si>
  <si>
    <t>Recolección, tratamiento y eliminación de desechos, recuperación de materiales</t>
  </si>
  <si>
    <t>Construcción de edificios</t>
  </si>
  <si>
    <t>Ingeniería Civil</t>
  </si>
  <si>
    <t>Actividades especializadas de la construcción</t>
  </si>
  <si>
    <t>Comercio al por mayor, excepto de los vehículos de motor y las motocicletas</t>
  </si>
  <si>
    <t>Transporte por vía terrestre; transporte por tuberías</t>
  </si>
  <si>
    <t>Transporte por vía acuática</t>
  </si>
  <si>
    <t>Nota: La División de actividad económica corresponde al segundo nivel de agregación de la Clasificación Internacional Industrial Uniforme de todas las Actividades Económicas, CIIU revisión 4.</t>
  </si>
  <si>
    <t>Transporte por vía aérea</t>
  </si>
  <si>
    <t>Depósito y actividades de transporte complementarias</t>
  </si>
  <si>
    <t>Correo y servicios de mensajería</t>
  </si>
  <si>
    <t>Alojamiento</t>
  </si>
  <si>
    <t>Actividades de publicación</t>
  </si>
  <si>
    <t>Actividades de producción de películas, de video de programas de televisión, grabación y publicación de música y sonido</t>
  </si>
  <si>
    <t>Actividades de Programación y distribución</t>
  </si>
  <si>
    <t>Telecomunicaciones</t>
  </si>
  <si>
    <t>Actividades de la tecnología de información y del servicio informativo</t>
  </si>
  <si>
    <t>Actividades del servicio informativo</t>
  </si>
  <si>
    <t>Seguros, reaseguros y fondos de pensiones, excepto los planes de seguridad social de afiliación obligatoria</t>
  </si>
  <si>
    <t>Actividades financieras a los servicios financieros y actividades de seguros</t>
  </si>
  <si>
    <t>Actividades jurídicas y de contabilidad</t>
  </si>
  <si>
    <t>Actividades de oficinas centrales, actividades de administración de empresas y de consultoría sobre administración de empresas</t>
  </si>
  <si>
    <t>Actividades de arquitectura e ingeniería; ensayos y análisis técnicos</t>
  </si>
  <si>
    <t>Investigación y desarrollo científicos</t>
  </si>
  <si>
    <t>Publicidad e investigación de mercados</t>
  </si>
  <si>
    <t>Otras actividades profesionales, científicas y técnicas</t>
  </si>
  <si>
    <t>Actividades veterinarias</t>
  </si>
  <si>
    <t>Actividades del alquiler y arrendamiento</t>
  </si>
  <si>
    <t>Actividades de las agencias de empleo</t>
  </si>
  <si>
    <t>Actividades de las agencias de viajes, operadores turísticos y servicios de reserva de reserva relacionados</t>
  </si>
  <si>
    <t>Actividades de seguridad e investigación</t>
  </si>
  <si>
    <t>Actividades de servicio a edificios y paisajes (jardines, áreas, verdes)</t>
  </si>
  <si>
    <t>Actividades de oficinas administrativas, soporte de oficinas y otras actividades de soporte de negocios</t>
  </si>
  <si>
    <t>Administración pública y la defensa; planes de seguridad social de afiliación obligatoria</t>
  </si>
  <si>
    <t>Instituciones residenciales de cuidado</t>
  </si>
  <si>
    <t>Servicios sociales sin alojamiento</t>
  </si>
  <si>
    <t>Actividades de arte y entretenimiento y creatividad</t>
  </si>
  <si>
    <t>Bibliotecas, archivos, museos y otras actividades culturales</t>
  </si>
  <si>
    <t>Actividades deportivas, de diversión y esparcimiento</t>
  </si>
  <si>
    <t>CIABO NORTE: Cantidad de establecimientos por provincia, según rango de empleados</t>
  </si>
  <si>
    <t>Nota: solo se le colocó etiqueta de valores a los tres rangos con mayor cantidad de establecimientos en cada municipio</t>
  </si>
  <si>
    <t>CIABO NORTE: Cantidad de establecimientos por provincia, según su condición</t>
  </si>
  <si>
    <t>Fijo</t>
  </si>
  <si>
    <t>Compartido con vivienda</t>
  </si>
  <si>
    <t>Semifijo</t>
  </si>
  <si>
    <t>Cuadro 6</t>
  </si>
  <si>
    <t>Mapa 6</t>
  </si>
  <si>
    <t>Cuadro 7</t>
  </si>
  <si>
    <t>Cuadro 8</t>
  </si>
  <si>
    <t>Cuadro 9</t>
  </si>
  <si>
    <t>REGIÓN CIBAO SUR: Cantidad y porcentaje de establecimientos, según provincia</t>
  </si>
  <si>
    <t>REGIÓN CIBAO SUR: Cantidad de establecimientos, según municipio</t>
  </si>
  <si>
    <t>REGIÓN CIBAO SUR: Cantidad de establecimientos por provincia, según división de actividad económica</t>
  </si>
  <si>
    <t>Total Región</t>
  </si>
  <si>
    <t xml:space="preserve">Producción de madera y fabricación de productos de madera y corcho, excepto muebles; fabricación de artículos de paja y materiales trenzables </t>
  </si>
  <si>
    <t>REGIÓN CIBAO SUR: Cantidad de establecimientos por provincia, según su condición</t>
  </si>
  <si>
    <t>REGIÓN CIBAO SUR: Cantidad de establecimientos por provincia, según rango de empleados</t>
  </si>
  <si>
    <t>A</t>
  </si>
  <si>
    <t>B</t>
  </si>
  <si>
    <t>C</t>
  </si>
  <si>
    <t>Mapa 7</t>
  </si>
  <si>
    <t>Cuadro 10</t>
  </si>
  <si>
    <t>Cuadro 11</t>
  </si>
  <si>
    <t>Cuadro 12</t>
  </si>
  <si>
    <t>Cuadro 14</t>
  </si>
  <si>
    <t>Cuadro 13</t>
  </si>
  <si>
    <t>II. CIBAO SUR</t>
  </si>
  <si>
    <t>III. CIBAO NORDESTE</t>
  </si>
  <si>
    <t>REGIÓN CIBAO NORDESTE: Cantidad y porcentaje de establecimientos, según provincia</t>
  </si>
  <si>
    <t>REGIÓN CIBAO NORDESTE: Cantidad de establecimientos, según provincia</t>
  </si>
  <si>
    <t>REGIÓN CIBAO NORDESTE: Cantidad de establecimientos por provincia, según división de actividad económica</t>
  </si>
  <si>
    <t>Actividades de oficinas centrales, actividades de administración de empresas y de consultoría sobre administración de empresa</t>
  </si>
  <si>
    <t>REGIÓN CIBAO NORDESTE: Cantidad de establecimientos por provincia, según su condición</t>
  </si>
  <si>
    <t>REGIÓN CIBAO NORDESTE: Cantidad de establecimientos por provincia, según rango de empleados</t>
  </si>
  <si>
    <t>Mapa 8</t>
  </si>
  <si>
    <t>Cuadro 15</t>
  </si>
  <si>
    <t>Cuadro 16</t>
  </si>
  <si>
    <t>Cuadro 17</t>
  </si>
  <si>
    <t>IV. CIBAO NOROESTE</t>
  </si>
  <si>
    <t>REGIÓN NOROESTE: Cantidad y porcentaje de establecimientos, según provincia</t>
  </si>
  <si>
    <t>REGIÓN NOROESTE: Cantidad de establecimientos, según provincia</t>
  </si>
  <si>
    <t>REGIÓN NOROESTE: Cantidad de establecimientos por provincia, según división de actividad económica</t>
  </si>
  <si>
    <t>Producción de madera y fabricación de productos de madera y corcho, excepto muebles; fabricación de artículos de paja y de materiales trenzables</t>
  </si>
  <si>
    <t>REGIÓN NOROESTE: Cantidad de establecimientos por provincia, según su condición</t>
  </si>
  <si>
    <t>REGIÓN NOROESTE: Cantidad de establecimientos por provincia, según rango de empleados</t>
  </si>
  <si>
    <t>Cuadro 18</t>
  </si>
  <si>
    <t>Mapa 9</t>
  </si>
  <si>
    <t>Cuadro 19</t>
  </si>
  <si>
    <t>Cuadro 20</t>
  </si>
  <si>
    <t>Cuadro 21</t>
  </si>
  <si>
    <t>V. VALDESIA</t>
  </si>
  <si>
    <t>VALDESIA: Cantidad y porcentaje de establecimientos, según provincia</t>
  </si>
  <si>
    <t>VALDESIA: Cantidad de establecimientos, según municipio</t>
  </si>
  <si>
    <t xml:space="preserve"> San Cristóbal</t>
  </si>
  <si>
    <t>San José de ocoa</t>
  </si>
  <si>
    <t>Explotación de otras minas y canteras</t>
  </si>
  <si>
    <t>Mapa 10</t>
  </si>
  <si>
    <t>Cuadro 22</t>
  </si>
  <si>
    <t>Cuadro 23</t>
  </si>
  <si>
    <t>VALDESIA: Cantidad de establecimientos por provincia, según división de actividad económica</t>
  </si>
  <si>
    <t>Cuadro 24</t>
  </si>
  <si>
    <t>VALDESIA: Cantidad de establecimientos por provincia, según su condición</t>
  </si>
  <si>
    <t>Cuadro 25</t>
  </si>
  <si>
    <t>VALDESIA: Cantidad de establecimientos por provincia, según rango de empleados</t>
  </si>
  <si>
    <t>VI. ENRIQUILLO</t>
  </si>
  <si>
    <t>Cuadro 26</t>
  </si>
  <si>
    <t>REGIÓN ENRIQUILLO: Cantidad y porcentaje de establecimientos, según provincia</t>
  </si>
  <si>
    <t>Mapa 11</t>
  </si>
  <si>
    <t>REGIÓN ENRIQUILLO: Cantidad de establecimientos, según provincia</t>
  </si>
  <si>
    <t>Cuadro 27</t>
  </si>
  <si>
    <t>REGIÓN ENRIQUILLO: Cantidad de establecimientos por provincia, según división de actividad económica</t>
  </si>
  <si>
    <t>Perdernales</t>
  </si>
  <si>
    <t>Cuadro 28</t>
  </si>
  <si>
    <t>REGIÓN ENRIQUILLO: Cantidad de establecimientos por provincia, según su condición</t>
  </si>
  <si>
    <t>Cuadro 29</t>
  </si>
  <si>
    <t>REGIÓN ENRIQUILLO: Cantidad de establecimientos por provincia, según rango de empleados</t>
  </si>
  <si>
    <t>VII. EL VALLE</t>
  </si>
  <si>
    <t>Cuadro 30</t>
  </si>
  <si>
    <t>REGIÓN EL VALLE: Cantidad y porcentaje de establecimientos, según provincia</t>
  </si>
  <si>
    <t>REGIÓN EL VALLE: Cantidad de establecimientos, según provincia</t>
  </si>
  <si>
    <t>Cuadro 31</t>
  </si>
  <si>
    <t>REGIÓN EL VALLE: Cantidad de establecimientos por provincia, según división de actividad económica</t>
  </si>
  <si>
    <t>Tabla de contingencia División * PROVINCIA</t>
  </si>
  <si>
    <t>Recuento</t>
  </si>
  <si>
    <t xml:space="preserve"> </t>
  </si>
  <si>
    <t>PROVINCIA</t>
  </si>
  <si>
    <t>07 El?as Pi?a</t>
  </si>
  <si>
    <t>22 San Juan</t>
  </si>
  <si>
    <t>División</t>
  </si>
  <si>
    <t>Actividades de juego y apuestas</t>
  </si>
  <si>
    <t>Cuadro 32</t>
  </si>
  <si>
    <t>REGIÓN EL VALLE: Cantidad de establecimientos por provincia, según su condición</t>
  </si>
  <si>
    <t>Cuadro 33</t>
  </si>
  <si>
    <t>REGIÓN EL VALLE: Cantidad de establecimientos por provincia, según rango de empleados</t>
  </si>
  <si>
    <t>ANEXOS</t>
  </si>
  <si>
    <t>VIII. YUMA</t>
  </si>
  <si>
    <t>Cuadro 34</t>
  </si>
  <si>
    <t>REGIÓN YUMA: Cantidad y porcentaje de establecimientos, según provincia</t>
  </si>
  <si>
    <t>EL Seibo</t>
  </si>
  <si>
    <t>Mapa 12</t>
  </si>
  <si>
    <t>REGIÓN YUMA: Cantidad de establecimientos, según provincia</t>
  </si>
  <si>
    <t>Cuadro 35</t>
  </si>
  <si>
    <t>REGIÓN YUMA: Cantidad de establecimientos por provincia, según división de actividad económica</t>
  </si>
  <si>
    <t>Cuadro 36</t>
  </si>
  <si>
    <t>REGIÓN YUMA: Cantidad de establecimientos por provincia, según su condición</t>
  </si>
  <si>
    <t>Cuadro 37</t>
  </si>
  <si>
    <t>REGIÓN YUMA: Cantidad de establecimientos por provincia, según rango de empleados</t>
  </si>
  <si>
    <t>IX. HIGUAMO</t>
  </si>
  <si>
    <t>Cuadro 38</t>
  </si>
  <si>
    <t>REGIÓN HIGUAMO: Cantidad de establecimientos, según provincia</t>
  </si>
  <si>
    <t>Mapa 13</t>
  </si>
  <si>
    <t>REGIÓN HIGUAMO: Cantidad de establecimientos, según municipio</t>
  </si>
  <si>
    <t>Cuadro 39</t>
  </si>
  <si>
    <t>REGIÓN HIGUAMO: Cantidad de establecimientos por provincia, según división de actividad económica</t>
  </si>
  <si>
    <t>Cuadro 40</t>
  </si>
  <si>
    <t>REGIÓN HIGUAMO: Cantidad de establecimientos por provincia, según su condición</t>
  </si>
  <si>
    <t>Cuadro 41</t>
  </si>
  <si>
    <t>REGIÓN HIGUAMO: Cantidad de establecimientos por provincia, según rango de empleados</t>
  </si>
  <si>
    <t>X. OZAMA O METROPOLITANA</t>
  </si>
  <si>
    <t>Cuadro 42</t>
  </si>
  <si>
    <t>REGIÓN METROPOLITANA: Cantidad y porcentaje de establecimientos, según provincia</t>
  </si>
  <si>
    <t>Mapa 14</t>
  </si>
  <si>
    <t>REGIÓN METROPOLITANA: Cantidad de establecimientos, según provincia</t>
  </si>
  <si>
    <t>Cuadro 43</t>
  </si>
  <si>
    <t>REGIÓN METROPOLITANA: Cantidad de establecimientos por provincia, según división de actividad económica</t>
  </si>
  <si>
    <t>Extracción de petróleo crudo y gas natural</t>
  </si>
  <si>
    <t>Actividades de juegos y apuestas</t>
  </si>
  <si>
    <t>Alcantarillado</t>
  </si>
  <si>
    <t>En blanco</t>
  </si>
  <si>
    <t>Cuadro 44</t>
  </si>
  <si>
    <t>REGIÓN METROPOLITANA: Cantidad de establecimientos por provincia, según su condición</t>
  </si>
  <si>
    <t>Cuadro 45</t>
  </si>
  <si>
    <t>REGIÓN METROPOLITANA: Cantidad de establecimientos por provincia, según rango de empleados</t>
  </si>
  <si>
    <t>REPÚBLICA DOMINICANA: Densidad de establecimientos por cada 100 habitantes, según provincia</t>
  </si>
  <si>
    <r>
      <t>REPÚBLICA DOMINICANA: Densidad de establecimientos por KM</t>
    </r>
    <r>
      <rPr>
        <vertAlign val="superscript"/>
        <sz val="9"/>
        <color theme="1"/>
        <rFont val="Franklin Gothic Book"/>
        <family val="2"/>
      </rPr>
      <t>2</t>
    </r>
    <r>
      <rPr>
        <sz val="9"/>
        <color theme="1"/>
        <rFont val="Franklin Gothic Book"/>
        <family val="2"/>
      </rPr>
      <t>, según provincia</t>
    </r>
  </si>
  <si>
    <t>Mapa 3</t>
  </si>
  <si>
    <t>Mapa 15</t>
  </si>
  <si>
    <t>Mapa 16</t>
  </si>
  <si>
    <t>Cuadro 1</t>
  </si>
  <si>
    <t>REPÚBLICA DOMINICANA: Concentración de establecimientos, según municipio</t>
  </si>
  <si>
    <t xml:space="preserve">A.7 </t>
  </si>
  <si>
    <t>REPÚBLICA DOMINICANA: Densidad de los establecimientos económicos, con respecto a la población y a la extensión territorial</t>
  </si>
  <si>
    <t>Total de establecimientos</t>
  </si>
  <si>
    <t>Total general</t>
  </si>
  <si>
    <t>Del Valle</t>
  </si>
  <si>
    <t>Metropolitana</t>
  </si>
  <si>
    <t>A.8</t>
  </si>
  <si>
    <r>
      <t>Total de población</t>
    </r>
    <r>
      <rPr>
        <vertAlign val="superscript"/>
        <sz val="9"/>
        <color theme="1"/>
        <rFont val="Franklin Gothic Demi"/>
        <family val="2"/>
      </rPr>
      <t>1</t>
    </r>
  </si>
  <si>
    <r>
      <t>Extensión territorial (km²)</t>
    </r>
    <r>
      <rPr>
        <vertAlign val="superscript"/>
        <sz val="9"/>
        <color theme="1"/>
        <rFont val="Franklin Gothic Demi"/>
        <family val="2"/>
      </rPr>
      <t>2</t>
    </r>
  </si>
  <si>
    <r>
      <t>Densidad de los establecimientos/población</t>
    </r>
    <r>
      <rPr>
        <vertAlign val="superscript"/>
        <sz val="9"/>
        <color theme="1"/>
        <rFont val="Franklin Gothic Demi"/>
        <family val="2"/>
      </rPr>
      <t>3</t>
    </r>
  </si>
  <si>
    <r>
      <t>Densidad de los establecimientos/extensión territorial</t>
    </r>
    <r>
      <rPr>
        <vertAlign val="superscript"/>
        <sz val="9"/>
        <color theme="1"/>
        <rFont val="Franklin Gothic Demi"/>
        <family val="2"/>
      </rPr>
      <t>4</t>
    </r>
  </si>
  <si>
    <t>Mapa 5</t>
  </si>
  <si>
    <t>Cuadro 2</t>
  </si>
  <si>
    <t>Mapa 1</t>
  </si>
  <si>
    <t>Compartidos con vivienda</t>
  </si>
  <si>
    <t>REPÚBLICA DOMINICANA: División política-administrativa</t>
  </si>
  <si>
    <t>…establecimientos</t>
  </si>
  <si>
    <t>Total nacional</t>
  </si>
  <si>
    <t>Total Región Norte</t>
  </si>
  <si>
    <t>Total Región Suroeste</t>
  </si>
  <si>
    <t>Total Región Sureste</t>
  </si>
  <si>
    <t>Seccón actividad económica</t>
  </si>
  <si>
    <t>*Son los casos que se llenaron por observación. Estos son los establecimientos que a la hora del levantamiento estaban cerrados o que el  informante no quiso colaborar, o que no suministró toda la información requerida.</t>
  </si>
  <si>
    <t>Sección actividad económica</t>
  </si>
  <si>
    <t>* Son los casos que se llenaron por observación. Estos son los establecimientos que a la hora del levantamiento estaban cerrados, o que el  informante no quiso colaborar, o no suministró toda la información requerida.</t>
  </si>
  <si>
    <t>*Son los casos que se llenaron por observación. Estos son los establecimientos que a la hora del levantamiento estaban cerrados, o que el  informante no quiso colaborar, o no suministró toda la información requerida.</t>
  </si>
  <si>
    <t>Ingeniería civil</t>
  </si>
  <si>
    <t>Actividades de programación y distribución</t>
  </si>
  <si>
    <t>*Son los casos que se llenaron por observación. Estos son los establecimientos que a la hora del levantamiento estaban cerrados, o que el  informante no quiso           colaborar, o no suministró toda la información requerida.</t>
  </si>
  <si>
    <t>Nota: la división de actividad económica corresponde al segundo nivel de agregación de la Clasificación Internacional Industrial Uniforme de todas las actividades económicas, CIIU revisión 4.</t>
  </si>
  <si>
    <t>Reparación e instalación de maquinariasy equipos</t>
  </si>
  <si>
    <t>Fabricación de maquinarias y equipos n.c.p.</t>
  </si>
  <si>
    <t>Nota: La división de actividad económica corresponde al segundo nivel de agregación de la Clasificación Internacional Industrial Uniforme de todas las Actividades Económicas, CIIU revisión 4.</t>
  </si>
  <si>
    <t>Fabricación de productos derivados del metal, excepto maquinarias y equipos</t>
  </si>
  <si>
    <t>Nota: la división de actividad económica corresponde al segundo nivel de agregación de la Clasificación Internacional Industrial Uniforme de todas las Actividades Económicas, CIIU revisión 4.</t>
  </si>
  <si>
    <t>*Son los casos que se llenaron por observación. Estos son los establecimientos que a la hora del levantamiento estaban cerrados, o que el  informante no quiso    colaborar, o no suministró toda la información requerida.</t>
  </si>
  <si>
    <t>Reparación e instalación de maquinarias y equipos</t>
  </si>
  <si>
    <t>* Son los casos que se llenaron por observación. Estos son los establecimientos que a la hora del levantamiento estaban cerrados, o que el  informante no quiso colaborar ,o no suministró toda la información requerida.</t>
  </si>
  <si>
    <t>Nota: solo se le colocó etiqueta de valores a los tres rangos con mayor cantidad de establecimientos en cada municipio.</t>
  </si>
  <si>
    <t>Fabricación de equipos eléctricos</t>
  </si>
  <si>
    <t>Seguros, re-aseguros y fondos de pensiones, excepto los planes de seguridad social de afiliación obligatoria</t>
  </si>
  <si>
    <t>* Son los casos que se llenaron por observación. Estos son los establecimientos que a la hora del levantamiento estaban cerrados, o el  informante no quiso colaborar, o no suministró toda la información requerida.</t>
  </si>
  <si>
    <t>*Son los casos que se llenaron por observación. Estos son los establecimientos que a la hora del levantamiento estaban cerrados, o el  informante no quiso colaborar, o no suministró toda la información requerida.</t>
  </si>
  <si>
    <r>
      <t xml:space="preserve">2 Los datos de extensión territorial se tomaron del documento de la </t>
    </r>
    <r>
      <rPr>
        <i/>
        <sz val="7"/>
        <color theme="1"/>
        <rFont val="Franklin Gothic Book"/>
        <family val="2"/>
      </rPr>
      <t>División Territorial 2012, elaborado por la ONE.</t>
    </r>
  </si>
  <si>
    <t>3 Se interpreta como la cantidad de establecimientos económicos presentes en el territorio, por cada 100 habitantes.</t>
  </si>
  <si>
    <r>
      <t>4 Se interpreta como la cantidad de establecimientos presentes en el territorio, por km</t>
    </r>
    <r>
      <rPr>
        <vertAlign val="superscript"/>
        <sz val="7"/>
        <color theme="1"/>
        <rFont val="Franklin Gothic Book"/>
        <family val="2"/>
      </rPr>
      <t>2</t>
    </r>
    <r>
      <rPr>
        <sz val="7"/>
        <color theme="1"/>
        <rFont val="Franklin Gothic Book"/>
        <family val="2"/>
      </rPr>
      <t>.</t>
    </r>
  </si>
  <si>
    <t>Total por región</t>
  </si>
  <si>
    <t>RESULTADOS TOTAL PAÍS</t>
  </si>
  <si>
    <t>1 Este valor corresponde a la población proyectada al año 2015, elaborado por la ONE en base al IX Censo Nacional de Población y Vivienda del 2010.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</si>
</sst>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##0"/>
    <numFmt numFmtId="168" formatCode="#,##0.0"/>
    <numFmt numFmtId="169" formatCode="_(* #,##0.0_);_(* \(#,##0.0\);_(* &quot;-&quot;??_);_(@_)"/>
    <numFmt numFmtId="170" formatCode="0.0"/>
  </numFmts>
  <fonts count="38">
    <font>
      <sz val="8"/>
      <color theme="1"/>
      <name val="Franklin Gothic Boo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Franklin Gothic Demi"/>
      <family val="2"/>
    </font>
    <font>
      <sz val="9"/>
      <color rgb="FF000000"/>
      <name val="Franklin Gothic Book"/>
      <family val="2"/>
    </font>
    <font>
      <sz val="8"/>
      <color theme="1"/>
      <name val="Franklin Gothic Book"/>
      <family val="2"/>
    </font>
    <font>
      <sz val="12"/>
      <color theme="1"/>
      <name val="Franklin Gothic Book"/>
      <family val="2"/>
    </font>
    <font>
      <sz val="9"/>
      <color theme="1"/>
      <name val="Franklin Gothic Book"/>
      <family val="2"/>
    </font>
    <font>
      <sz val="8"/>
      <color theme="1"/>
      <name val="Franklin Gothic Demi"/>
      <family val="2"/>
    </font>
    <font>
      <sz val="9"/>
      <color rgb="FF000000"/>
      <name val="Franklin Gothic Demi"/>
      <family val="2"/>
    </font>
    <font>
      <sz val="7"/>
      <color theme="1"/>
      <name val="Franklin Gothic Book"/>
      <family val="2"/>
    </font>
    <font>
      <sz val="9"/>
      <color theme="1"/>
      <name val="Franklin Gothic Demi"/>
      <family val="2"/>
    </font>
    <font>
      <sz val="8"/>
      <color rgb="FF000000"/>
      <name val="Franklin Gothic Demi"/>
      <family val="2"/>
    </font>
    <font>
      <sz val="8"/>
      <color rgb="FF000000"/>
      <name val="Franklin Gothic Book"/>
      <family val="2"/>
    </font>
    <font>
      <sz val="10"/>
      <name val="Arial"/>
      <family val="2"/>
    </font>
    <font>
      <sz val="9"/>
      <color indexed="8"/>
      <name val="Franklin Gothic Book"/>
      <family val="2"/>
    </font>
    <font>
      <sz val="9"/>
      <color indexed="8"/>
      <name val="Franklin Gothic Demi"/>
      <family val="2"/>
    </font>
    <font>
      <vertAlign val="superscript"/>
      <sz val="9"/>
      <color theme="1"/>
      <name val="Franklin Gothic Book"/>
      <family val="2"/>
    </font>
    <font>
      <sz val="60"/>
      <color theme="9" tint="-0.249977111117893"/>
      <name val="Franklin Gothic Demi"/>
      <family val="2"/>
    </font>
    <font>
      <sz val="9"/>
      <color theme="0"/>
      <name val="Franklin Gothic Demi"/>
      <family val="2"/>
    </font>
    <font>
      <sz val="9"/>
      <name val="Franklin Gothic Book"/>
      <family val="2"/>
    </font>
    <font>
      <sz val="9"/>
      <name val="Franklin Gothic Demi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theme="1"/>
      <name val="Franklin Gothic Demi"/>
      <family val="2"/>
    </font>
    <font>
      <vertAlign val="superscript"/>
      <sz val="7"/>
      <color theme="1"/>
      <name val="Franklin Gothic Book"/>
      <family val="2"/>
    </font>
    <font>
      <sz val="28"/>
      <color theme="3" tint="-0.249977111117893"/>
      <name val="Franklin Gothic Demi"/>
      <family val="2"/>
    </font>
    <font>
      <b/>
      <sz val="9"/>
      <color rgb="FFFF0000"/>
      <name val="Franklin Gothic Book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Franklin Gothic Book"/>
      <family val="2"/>
    </font>
    <font>
      <sz val="60"/>
      <color theme="0"/>
      <name val="Franklin Gothic Demi"/>
      <family val="2"/>
    </font>
    <font>
      <sz val="8"/>
      <color theme="0"/>
      <name val="Franklin Gothic Book"/>
      <family val="2"/>
    </font>
    <font>
      <i/>
      <sz val="7"/>
      <color theme="1"/>
      <name val="Franklin Gothic Book"/>
      <family val="2"/>
    </font>
    <font>
      <b/>
      <sz val="9"/>
      <color indexed="8"/>
      <name val="Franklin Gothic Book"/>
      <family val="2"/>
    </font>
  </fonts>
  <fills count="20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B0"/>
        <bgColor indexed="64"/>
      </patternFill>
    </fill>
    <fill>
      <patternFill patternType="solid">
        <fgColor rgb="FFF9AD6F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1C94B0"/>
        <bgColor indexed="64"/>
      </patternFill>
    </fill>
    <fill>
      <patternFill patternType="solid">
        <fgColor rgb="FFBC3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8A400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34998626667073579"/>
      </right>
      <top/>
      <bottom/>
      <diagonal/>
    </border>
    <border>
      <left style="medium">
        <color theme="1" tint="0.34998626667073579"/>
      </left>
      <right style="medium">
        <color theme="1" tint="0.499984740745262"/>
      </right>
      <top/>
      <bottom style="medium">
        <color theme="1" tint="0.34998626667073579"/>
      </bottom>
      <diagonal/>
    </border>
    <border>
      <left style="medium">
        <color theme="1" tint="0.499984740745262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499984740745262"/>
      </left>
      <right style="thin">
        <color theme="1" tint="0.34998626667073579"/>
      </right>
      <top style="medium">
        <color theme="1" tint="0.499984740745262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499984740745262"/>
      </right>
      <top style="medium">
        <color theme="1" tint="0.34998626667073579"/>
      </top>
      <bottom style="medium">
        <color theme="1" tint="0.499984740745262"/>
      </bottom>
      <diagonal/>
    </border>
    <border>
      <left/>
      <right/>
      <top style="medium">
        <color theme="1" tint="0.34998626667073579"/>
      </top>
      <bottom style="medium">
        <color theme="1" tint="0.499984740745262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499984740745262"/>
      </bottom>
      <diagonal/>
    </border>
    <border>
      <left style="medium">
        <color theme="1" tint="0.34998626667073579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34998626667073579"/>
      </right>
      <top style="medium">
        <color theme="1" tint="0.499984740745262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499984740745262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34998626667073579"/>
      </top>
      <bottom style="medium">
        <color theme="1" tint="0.499984740745262"/>
      </bottom>
      <diagonal/>
    </border>
    <border>
      <left style="medium">
        <color theme="1" tint="0.34998626667073579"/>
      </left>
      <right style="thin">
        <color theme="1" tint="0.499984740745262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theme="1" tint="0.499984740745262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24994659260841701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499984740745262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499984740745262"/>
      </left>
      <right style="medium">
        <color theme="1" tint="0.34998626667073579"/>
      </right>
      <top style="medium">
        <color theme="1" tint="0.34998626667073579"/>
      </top>
      <bottom style="medium">
        <color theme="1" tint="0.4999847407452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34998626667073579"/>
      </top>
      <bottom/>
      <diagonal/>
    </border>
  </borders>
  <cellStyleXfs count="19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5" fillId="0" borderId="0"/>
    <xf numFmtId="9" fontId="5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7" fillId="0" borderId="0"/>
    <xf numFmtId="0" fontId="2" fillId="0" borderId="0"/>
    <xf numFmtId="164" fontId="2" fillId="0" borderId="0" applyFont="0" applyFill="0" applyBorder="0" applyAlignment="0" applyProtection="0"/>
  </cellStyleXfs>
  <cellXfs count="640">
    <xf numFmtId="0" fontId="0" fillId="0" borderId="0" xfId="0"/>
    <xf numFmtId="0" fontId="0" fillId="0" borderId="0" xfId="0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3" xfId="0" applyFont="1" applyFill="1" applyBorder="1" applyAlignment="1">
      <alignment horizontal="left" vertical="center" wrapText="1" indent="1"/>
    </xf>
    <xf numFmtId="0" fontId="7" fillId="0" borderId="5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6" fontId="7" fillId="0" borderId="4" xfId="2" applyNumberFormat="1" applyFont="1" applyFill="1" applyBorder="1" applyAlignment="1">
      <alignment horizontal="right" vertical="center" wrapText="1" indent="2"/>
    </xf>
    <xf numFmtId="166" fontId="7" fillId="0" borderId="7" xfId="2" applyNumberFormat="1" applyFont="1" applyFill="1" applyBorder="1" applyAlignment="1">
      <alignment horizontal="right" vertical="center" wrapText="1" indent="2"/>
    </xf>
    <xf numFmtId="166" fontId="12" fillId="0" borderId="4" xfId="2" applyNumberFormat="1" applyFont="1" applyFill="1" applyBorder="1" applyAlignment="1">
      <alignment horizontal="right" vertical="center" wrapText="1" indent="2"/>
    </xf>
    <xf numFmtId="0" fontId="12" fillId="0" borderId="10" xfId="0" applyFont="1" applyFill="1" applyBorder="1" applyAlignment="1">
      <alignment horizontal="left" vertical="center" wrapText="1" indent="1"/>
    </xf>
    <xf numFmtId="166" fontId="12" fillId="0" borderId="12" xfId="2" applyNumberFormat="1" applyFont="1" applyFill="1" applyBorder="1" applyAlignment="1">
      <alignment horizontal="right" vertical="center" wrapText="1" indent="2"/>
    </xf>
    <xf numFmtId="0" fontId="6" fillId="3" borderId="10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indent="1"/>
    </xf>
    <xf numFmtId="0" fontId="11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11" fillId="3" borderId="2" xfId="0" applyFont="1" applyFill="1" applyBorder="1" applyAlignment="1">
      <alignment horizontal="left" indent="1"/>
    </xf>
    <xf numFmtId="0" fontId="11" fillId="3" borderId="9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3" fontId="11" fillId="0" borderId="11" xfId="0" applyNumberFormat="1" applyFont="1" applyBorder="1" applyAlignment="1">
      <alignment horizontal="right" indent="4"/>
    </xf>
    <xf numFmtId="3" fontId="11" fillId="0" borderId="0" xfId="0" applyNumberFormat="1" applyFont="1" applyBorder="1" applyAlignment="1">
      <alignment horizontal="right" indent="4"/>
    </xf>
    <xf numFmtId="3" fontId="0" fillId="0" borderId="0" xfId="0" applyNumberFormat="1" applyBorder="1" applyAlignment="1">
      <alignment horizontal="right" indent="4"/>
    </xf>
    <xf numFmtId="3" fontId="0" fillId="0" borderId="6" xfId="0" applyNumberFormat="1" applyBorder="1" applyAlignment="1">
      <alignment horizontal="right" indent="4"/>
    </xf>
    <xf numFmtId="166" fontId="11" fillId="0" borderId="4" xfId="2" applyNumberFormat="1" applyFont="1" applyBorder="1" applyAlignment="1">
      <alignment horizontal="right" indent="4"/>
    </xf>
    <xf numFmtId="166" fontId="0" fillId="0" borderId="4" xfId="2" applyNumberFormat="1" applyFont="1" applyBorder="1" applyAlignment="1">
      <alignment horizontal="right" indent="4"/>
    </xf>
    <xf numFmtId="166" fontId="0" fillId="0" borderId="7" xfId="2" applyNumberFormat="1" applyFont="1" applyBorder="1" applyAlignment="1">
      <alignment horizontal="right" indent="4"/>
    </xf>
    <xf numFmtId="0" fontId="0" fillId="0" borderId="3" xfId="0" applyBorder="1" applyAlignment="1">
      <alignment horizontal="left" indent="2"/>
    </xf>
    <xf numFmtId="0" fontId="0" fillId="0" borderId="5" xfId="0" applyBorder="1" applyAlignment="1">
      <alignment horizontal="left" indent="2"/>
    </xf>
    <xf numFmtId="0" fontId="15" fillId="3" borderId="8" xfId="0" applyFont="1" applyFill="1" applyBorder="1" applyAlignment="1">
      <alignment horizontal="left" vertical="center" wrapText="1" inden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 indent="1"/>
    </xf>
    <xf numFmtId="166" fontId="15" fillId="0" borderId="4" xfId="2" applyNumberFormat="1" applyFont="1" applyFill="1" applyBorder="1" applyAlignment="1">
      <alignment horizontal="right" vertical="center" wrapText="1" indent="2"/>
    </xf>
    <xf numFmtId="0" fontId="16" fillId="0" borderId="3" xfId="0" applyFont="1" applyFill="1" applyBorder="1" applyAlignment="1">
      <alignment horizontal="left" vertical="center" wrapText="1" indent="1"/>
    </xf>
    <xf numFmtId="166" fontId="16" fillId="0" borderId="4" xfId="2" applyNumberFormat="1" applyFont="1" applyFill="1" applyBorder="1" applyAlignment="1">
      <alignment horizontal="right" vertical="center" wrapText="1" indent="2"/>
    </xf>
    <xf numFmtId="0" fontId="16" fillId="0" borderId="5" xfId="0" applyFont="1" applyFill="1" applyBorder="1" applyAlignment="1">
      <alignment horizontal="left" vertical="center" wrapText="1" indent="1"/>
    </xf>
    <xf numFmtId="166" fontId="16" fillId="0" borderId="7" xfId="2" applyNumberFormat="1" applyFont="1" applyFill="1" applyBorder="1" applyAlignment="1">
      <alignment horizontal="right" vertical="center" wrapText="1" indent="2"/>
    </xf>
    <xf numFmtId="0" fontId="15" fillId="0" borderId="10" xfId="0" applyFont="1" applyFill="1" applyBorder="1" applyAlignment="1">
      <alignment horizontal="left" vertical="center" wrapText="1" indent="1"/>
    </xf>
    <xf numFmtId="166" fontId="15" fillId="0" borderId="12" xfId="2" applyNumberFormat="1" applyFont="1" applyFill="1" applyBorder="1" applyAlignment="1">
      <alignment horizontal="right" vertical="center" wrapText="1" indent="2"/>
    </xf>
    <xf numFmtId="0" fontId="15" fillId="3" borderId="10" xfId="0" applyFont="1" applyFill="1" applyBorder="1" applyAlignment="1">
      <alignment horizontal="left" vertical="center" wrapText="1" inden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right" vertical="center" wrapText="1" indent="4"/>
    </xf>
    <xf numFmtId="165" fontId="16" fillId="0" borderId="0" xfId="1" applyNumberFormat="1" applyFont="1" applyFill="1" applyBorder="1" applyAlignment="1">
      <alignment horizontal="right" vertical="center" wrapText="1" indent="4"/>
    </xf>
    <xf numFmtId="165" fontId="16" fillId="0" borderId="6" xfId="1" applyNumberFormat="1" applyFont="1" applyFill="1" applyBorder="1" applyAlignment="1">
      <alignment horizontal="right" vertical="center" wrapText="1" indent="4"/>
    </xf>
    <xf numFmtId="165" fontId="16" fillId="0" borderId="0" xfId="1" applyNumberFormat="1" applyFont="1" applyFill="1" applyBorder="1" applyAlignment="1">
      <alignment horizontal="right" vertical="center" wrapText="1" indent="3"/>
    </xf>
    <xf numFmtId="165" fontId="16" fillId="0" borderId="6" xfId="1" applyNumberFormat="1" applyFont="1" applyFill="1" applyBorder="1" applyAlignment="1">
      <alignment horizontal="right" vertical="center" wrapText="1" indent="3"/>
    </xf>
    <xf numFmtId="165" fontId="15" fillId="0" borderId="11" xfId="1" applyNumberFormat="1" applyFont="1" applyFill="1" applyBorder="1" applyAlignment="1">
      <alignment horizontal="right" vertical="center" wrapText="1" indent="2"/>
    </xf>
    <xf numFmtId="165" fontId="16" fillId="0" borderId="0" xfId="1" applyNumberFormat="1" applyFont="1" applyFill="1" applyBorder="1" applyAlignment="1">
      <alignment horizontal="right" vertical="center" wrapText="1" indent="2"/>
    </xf>
    <xf numFmtId="165" fontId="16" fillId="0" borderId="6" xfId="1" applyNumberFormat="1" applyFont="1" applyFill="1" applyBorder="1" applyAlignment="1">
      <alignment horizontal="right" vertical="center" wrapText="1" indent="2"/>
    </xf>
    <xf numFmtId="165" fontId="15" fillId="0" borderId="0" xfId="1" applyNumberFormat="1" applyFont="1" applyFill="1" applyBorder="1" applyAlignment="1">
      <alignment horizontal="right" vertical="center" wrapText="1" indent="3"/>
    </xf>
    <xf numFmtId="0" fontId="11" fillId="0" borderId="10" xfId="0" applyFont="1" applyBorder="1" applyAlignment="1">
      <alignment horizontal="left" vertical="center" indent="1"/>
    </xf>
    <xf numFmtId="3" fontId="11" fillId="0" borderId="11" xfId="0" applyNumberFormat="1" applyFont="1" applyBorder="1" applyAlignment="1">
      <alignment horizontal="right" vertical="center" indent="1"/>
    </xf>
    <xf numFmtId="3" fontId="11" fillId="0" borderId="12" xfId="0" applyNumberFormat="1" applyFont="1" applyBorder="1" applyAlignment="1">
      <alignment horizontal="right" vertical="center" indent="1"/>
    </xf>
    <xf numFmtId="0" fontId="11" fillId="3" borderId="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8" xfId="0" applyFont="1" applyFill="1" applyBorder="1" applyAlignment="1">
      <alignment horizontal="left" indent="1"/>
    </xf>
    <xf numFmtId="0" fontId="11" fillId="3" borderId="2" xfId="0" applyFont="1" applyFill="1" applyBorder="1" applyAlignment="1">
      <alignment horizontal="center" wrapText="1"/>
    </xf>
    <xf numFmtId="0" fontId="18" fillId="0" borderId="17" xfId="3" applyFont="1" applyBorder="1" applyAlignment="1">
      <alignment horizontal="left" vertical="center" wrapText="1" indent="1"/>
    </xf>
    <xf numFmtId="3" fontId="18" fillId="0" borderId="18" xfId="3" applyNumberFormat="1" applyFont="1" applyBorder="1" applyAlignment="1">
      <alignment horizontal="right" vertical="center" indent="1"/>
    </xf>
    <xf numFmtId="0" fontId="18" fillId="0" borderId="17" xfId="3" applyFont="1" applyBorder="1" applyAlignment="1">
      <alignment horizontal="left" vertical="top" wrapText="1" indent="1"/>
    </xf>
    <xf numFmtId="3" fontId="18" fillId="0" borderId="18" xfId="3" applyNumberFormat="1" applyFont="1" applyBorder="1" applyAlignment="1">
      <alignment horizontal="right" vertical="top" indent="1"/>
    </xf>
    <xf numFmtId="0" fontId="18" fillId="0" borderId="19" xfId="3" applyFont="1" applyBorder="1" applyAlignment="1">
      <alignment horizontal="left" vertical="center" wrapText="1" indent="1"/>
    </xf>
    <xf numFmtId="3" fontId="18" fillId="0" borderId="20" xfId="3" applyNumberFormat="1" applyFont="1" applyBorder="1" applyAlignment="1">
      <alignment horizontal="right" vertical="center" indent="1"/>
    </xf>
    <xf numFmtId="0" fontId="18" fillId="0" borderId="19" xfId="3" applyFont="1" applyBorder="1" applyAlignment="1">
      <alignment horizontal="left" vertical="top" wrapText="1" indent="1"/>
    </xf>
    <xf numFmtId="3" fontId="18" fillId="0" borderId="20" xfId="3" applyNumberFormat="1" applyFont="1" applyBorder="1" applyAlignment="1">
      <alignment horizontal="right" vertical="top" indent="1"/>
    </xf>
    <xf numFmtId="3" fontId="19" fillId="0" borderId="21" xfId="3" applyNumberFormat="1" applyFont="1" applyBorder="1" applyAlignment="1">
      <alignment horizontal="right" vertical="center" indent="1"/>
    </xf>
    <xf numFmtId="3" fontId="18" fillId="0" borderId="0" xfId="4" applyNumberFormat="1" applyFont="1" applyBorder="1" applyAlignment="1">
      <alignment horizontal="right" vertical="center" indent="2"/>
    </xf>
    <xf numFmtId="3" fontId="19" fillId="0" borderId="11" xfId="5" applyNumberFormat="1" applyFont="1" applyBorder="1" applyAlignment="1">
      <alignment horizontal="right" vertical="center" indent="1"/>
    </xf>
    <xf numFmtId="3" fontId="19" fillId="0" borderId="11" xfId="4" applyNumberFormat="1" applyFont="1" applyBorder="1" applyAlignment="1">
      <alignment horizontal="right" vertical="center" wrapText="1" indent="2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/>
    <xf numFmtId="3" fontId="14" fillId="0" borderId="12" xfId="0" applyNumberFormat="1" applyFont="1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3" fontId="14" fillId="0" borderId="12" xfId="0" applyNumberFormat="1" applyFon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6" xfId="0" applyNumberFormat="1" applyBorder="1" applyAlignment="1">
      <alignment horizontal="right" vertical="center" indent="1"/>
    </xf>
    <xf numFmtId="3" fontId="11" fillId="0" borderId="11" xfId="0" applyNumberFormat="1" applyFont="1" applyBorder="1" applyAlignment="1">
      <alignment horizontal="right" vertical="center" indent="2"/>
    </xf>
    <xf numFmtId="3" fontId="0" fillId="0" borderId="0" xfId="0" applyNumberFormat="1" applyBorder="1" applyAlignment="1">
      <alignment horizontal="right" vertical="center" indent="2"/>
    </xf>
    <xf numFmtId="166" fontId="10" fillId="0" borderId="4" xfId="2" applyNumberFormat="1" applyFont="1" applyBorder="1" applyAlignment="1">
      <alignment horizontal="right" vertical="center" indent="2"/>
    </xf>
    <xf numFmtId="3" fontId="0" fillId="0" borderId="6" xfId="0" applyNumberFormat="1" applyBorder="1" applyAlignment="1">
      <alignment horizontal="right" vertical="center" indent="2"/>
    </xf>
    <xf numFmtId="166" fontId="10" fillId="0" borderId="7" xfId="2" applyNumberFormat="1" applyFont="1" applyBorder="1" applyAlignment="1">
      <alignment horizontal="right" vertical="center" indent="2"/>
    </xf>
    <xf numFmtId="166" fontId="14" fillId="0" borderId="12" xfId="2" applyNumberFormat="1" applyFont="1" applyBorder="1" applyAlignment="1">
      <alignment horizontal="right" vertical="center" indent="2"/>
    </xf>
    <xf numFmtId="0" fontId="11" fillId="3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indent="1"/>
    </xf>
    <xf numFmtId="0" fontId="0" fillId="0" borderId="3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3" fontId="11" fillId="0" borderId="0" xfId="0" applyNumberFormat="1" applyFont="1" applyBorder="1" applyAlignment="1">
      <alignment horizontal="right" vertical="center" indent="1"/>
    </xf>
    <xf numFmtId="3" fontId="11" fillId="0" borderId="4" xfId="0" applyNumberFormat="1" applyFont="1" applyBorder="1" applyAlignment="1">
      <alignment horizontal="right" vertical="center" indent="1"/>
    </xf>
    <xf numFmtId="3" fontId="0" fillId="0" borderId="4" xfId="0" applyNumberFormat="1" applyBorder="1" applyAlignment="1">
      <alignment horizontal="right" vertical="center" indent="1"/>
    </xf>
    <xf numFmtId="3" fontId="0" fillId="0" borderId="7" xfId="0" applyNumberFormat="1" applyBorder="1" applyAlignment="1">
      <alignment horizontal="right" vertical="center" indent="1"/>
    </xf>
    <xf numFmtId="0" fontId="10" fillId="0" borderId="0" xfId="0" applyFont="1" applyAlignment="1"/>
    <xf numFmtId="0" fontId="14" fillId="3" borderId="1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10" xfId="0" applyFont="1" applyBorder="1" applyAlignment="1"/>
    <xf numFmtId="0" fontId="10" fillId="0" borderId="3" xfId="0" applyFont="1" applyBorder="1" applyAlignment="1">
      <alignment wrapText="1"/>
    </xf>
    <xf numFmtId="0" fontId="10" fillId="0" borderId="5" xfId="0" applyFont="1" applyBorder="1" applyAlignment="1">
      <alignment wrapText="1"/>
    </xf>
    <xf numFmtId="3" fontId="14" fillId="0" borderId="11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 indent="1"/>
    </xf>
    <xf numFmtId="3" fontId="10" fillId="0" borderId="6" xfId="0" applyNumberFormat="1" applyFont="1" applyBorder="1" applyAlignment="1">
      <alignment horizontal="right" indent="1"/>
    </xf>
    <xf numFmtId="0" fontId="14" fillId="3" borderId="2" xfId="0" applyFont="1" applyFill="1" applyBorder="1" applyAlignment="1">
      <alignment horizontal="center" wrapText="1"/>
    </xf>
    <xf numFmtId="0" fontId="14" fillId="0" borderId="10" xfId="0" applyFont="1" applyBorder="1" applyAlignment="1">
      <alignment horizontal="left" vertical="center" indent="1"/>
    </xf>
    <xf numFmtId="3" fontId="14" fillId="0" borderId="11" xfId="0" applyNumberFormat="1" applyFont="1" applyBorder="1" applyAlignment="1">
      <alignment horizontal="right" vertical="center" indent="1"/>
    </xf>
    <xf numFmtId="0" fontId="10" fillId="0" borderId="3" xfId="0" applyFont="1" applyBorder="1" applyAlignment="1">
      <alignment horizontal="left" indent="1"/>
    </xf>
    <xf numFmtId="3" fontId="10" fillId="0" borderId="4" xfId="0" applyNumberFormat="1" applyFont="1" applyBorder="1" applyAlignment="1">
      <alignment horizontal="right" indent="1"/>
    </xf>
    <xf numFmtId="0" fontId="10" fillId="0" borderId="5" xfId="0" applyFont="1" applyBorder="1" applyAlignment="1">
      <alignment horizontal="left" indent="1"/>
    </xf>
    <xf numFmtId="3" fontId="10" fillId="0" borderId="7" xfId="0" applyNumberFormat="1" applyFont="1" applyBorder="1" applyAlignment="1">
      <alignment horizontal="right" inden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3" fontId="14" fillId="0" borderId="11" xfId="0" applyNumberFormat="1" applyFont="1" applyBorder="1" applyAlignment="1">
      <alignment vertical="center"/>
    </xf>
    <xf numFmtId="0" fontId="7" fillId="2" borderId="3" xfId="0" applyFont="1" applyFill="1" applyBorder="1" applyAlignment="1">
      <alignment horizontal="left" wrapText="1" indent="1"/>
    </xf>
    <xf numFmtId="3" fontId="10" fillId="0" borderId="0" xfId="0" applyNumberFormat="1" applyFont="1" applyBorder="1"/>
    <xf numFmtId="3" fontId="10" fillId="0" borderId="4" xfId="0" applyNumberFormat="1" applyFont="1" applyBorder="1"/>
    <xf numFmtId="0" fontId="7" fillId="2" borderId="5" xfId="0" applyFont="1" applyFill="1" applyBorder="1" applyAlignment="1">
      <alignment horizontal="left" wrapText="1" indent="1"/>
    </xf>
    <xf numFmtId="3" fontId="10" fillId="0" borderId="6" xfId="0" applyNumberFormat="1" applyFont="1" applyBorder="1"/>
    <xf numFmtId="3" fontId="10" fillId="0" borderId="7" xfId="0" applyNumberFormat="1" applyFont="1" applyBorder="1"/>
    <xf numFmtId="0" fontId="12" fillId="0" borderId="10" xfId="0" applyFont="1" applyFill="1" applyBorder="1" applyAlignment="1">
      <alignment horizontal="left" vertical="center" indent="1"/>
    </xf>
    <xf numFmtId="0" fontId="12" fillId="3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 indent="2"/>
    </xf>
    <xf numFmtId="0" fontId="10" fillId="0" borderId="5" xfId="0" applyFont="1" applyFill="1" applyBorder="1" applyAlignment="1">
      <alignment horizontal="left" vertical="center" indent="2"/>
    </xf>
    <xf numFmtId="3" fontId="12" fillId="0" borderId="11" xfId="0" applyNumberFormat="1" applyFont="1" applyFill="1" applyBorder="1" applyAlignment="1">
      <alignment horizontal="right" vertical="center" indent="1"/>
    </xf>
    <xf numFmtId="3" fontId="12" fillId="0" borderId="11" xfId="0" applyNumberFormat="1" applyFont="1" applyFill="1" applyBorder="1" applyAlignment="1">
      <alignment horizontal="right" vertical="center" wrapText="1" indent="1"/>
    </xf>
    <xf numFmtId="3" fontId="12" fillId="0" borderId="12" xfId="0" applyNumberFormat="1" applyFont="1" applyFill="1" applyBorder="1" applyAlignment="1">
      <alignment horizontal="right" vertical="center" wrapText="1" indent="1"/>
    </xf>
    <xf numFmtId="3" fontId="12" fillId="0" borderId="0" xfId="0" applyNumberFormat="1" applyFont="1" applyFill="1" applyBorder="1" applyAlignment="1">
      <alignment horizontal="right" vertical="center" indent="1"/>
    </xf>
    <xf numFmtId="3" fontId="12" fillId="0" borderId="0" xfId="0" applyNumberFormat="1" applyFont="1" applyFill="1" applyBorder="1" applyAlignment="1">
      <alignment horizontal="right" vertical="center" wrapText="1" indent="1"/>
    </xf>
    <xf numFmtId="3" fontId="12" fillId="0" borderId="4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Fill="1" applyBorder="1" applyAlignment="1">
      <alignment horizontal="right" indent="1"/>
    </xf>
    <xf numFmtId="3" fontId="10" fillId="0" borderId="0" xfId="0" applyNumberFormat="1" applyFont="1" applyFill="1" applyBorder="1" applyAlignment="1">
      <alignment horizontal="right" wrapText="1" indent="1"/>
    </xf>
    <xf numFmtId="3" fontId="10" fillId="0" borderId="4" xfId="0" applyNumberFormat="1" applyFont="1" applyFill="1" applyBorder="1" applyAlignment="1">
      <alignment horizontal="right" wrapText="1" indent="1"/>
    </xf>
    <xf numFmtId="3" fontId="10" fillId="0" borderId="6" xfId="0" applyNumberFormat="1" applyFont="1" applyFill="1" applyBorder="1" applyAlignment="1">
      <alignment horizontal="right" indent="1"/>
    </xf>
    <xf numFmtId="3" fontId="10" fillId="0" borderId="6" xfId="0" applyNumberFormat="1" applyFont="1" applyFill="1" applyBorder="1" applyAlignment="1">
      <alignment horizontal="right" wrapText="1" indent="1"/>
    </xf>
    <xf numFmtId="3" fontId="10" fillId="0" borderId="7" xfId="0" applyNumberFormat="1" applyFont="1" applyFill="1" applyBorder="1" applyAlignment="1">
      <alignment horizontal="right" wrapText="1" indent="1"/>
    </xf>
    <xf numFmtId="0" fontId="11" fillId="3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 wrapText="1" indent="1"/>
    </xf>
    <xf numFmtId="0" fontId="7" fillId="4" borderId="3" xfId="0" applyFont="1" applyFill="1" applyBorder="1" applyAlignment="1">
      <alignment horizontal="left" vertical="center" wrapText="1" indent="1"/>
    </xf>
    <xf numFmtId="0" fontId="7" fillId="4" borderId="5" xfId="0" applyFont="1" applyFill="1" applyBorder="1" applyAlignment="1">
      <alignment horizontal="left" vertical="center" wrapText="1" indent="1"/>
    </xf>
    <xf numFmtId="3" fontId="12" fillId="4" borderId="11" xfId="1" applyNumberFormat="1" applyFont="1" applyFill="1" applyBorder="1" applyAlignment="1">
      <alignment horizontal="right" vertical="center" wrapText="1" indent="1"/>
    </xf>
    <xf numFmtId="3" fontId="12" fillId="5" borderId="11" xfId="1" applyNumberFormat="1" applyFont="1" applyFill="1" applyBorder="1" applyAlignment="1">
      <alignment horizontal="right" vertical="center" wrapText="1" indent="1"/>
    </xf>
    <xf numFmtId="3" fontId="14" fillId="4" borderId="11" xfId="1" applyNumberFormat="1" applyFont="1" applyFill="1" applyBorder="1" applyAlignment="1">
      <alignment horizontal="right" vertical="center" indent="1"/>
    </xf>
    <xf numFmtId="3" fontId="14" fillId="4" borderId="12" xfId="1" applyNumberFormat="1" applyFont="1" applyFill="1" applyBorder="1" applyAlignment="1">
      <alignment horizontal="right" vertical="center" indent="1"/>
    </xf>
    <xf numFmtId="3" fontId="12" fillId="4" borderId="0" xfId="1" applyNumberFormat="1" applyFont="1" applyFill="1" applyBorder="1" applyAlignment="1">
      <alignment horizontal="right" vertical="center" wrapText="1" indent="1"/>
    </xf>
    <xf numFmtId="3" fontId="12" fillId="5" borderId="0" xfId="1" applyNumberFormat="1" applyFont="1" applyFill="1" applyBorder="1" applyAlignment="1">
      <alignment horizontal="right" vertical="center" wrapText="1" indent="1"/>
    </xf>
    <xf numFmtId="3" fontId="10" fillId="4" borderId="0" xfId="1" applyNumberFormat="1" applyFont="1" applyFill="1" applyBorder="1" applyAlignment="1">
      <alignment horizontal="right" indent="1"/>
    </xf>
    <xf numFmtId="3" fontId="10" fillId="4" borderId="4" xfId="1" applyNumberFormat="1" applyFont="1" applyFill="1" applyBorder="1" applyAlignment="1">
      <alignment horizontal="right" indent="1"/>
    </xf>
    <xf numFmtId="3" fontId="12" fillId="4" borderId="6" xfId="1" applyNumberFormat="1" applyFont="1" applyFill="1" applyBorder="1" applyAlignment="1">
      <alignment horizontal="right" vertical="center" wrapText="1" indent="1"/>
    </xf>
    <xf numFmtId="3" fontId="12" fillId="5" borderId="6" xfId="1" applyNumberFormat="1" applyFont="1" applyFill="1" applyBorder="1" applyAlignment="1">
      <alignment horizontal="right" vertical="center" wrapText="1" indent="1"/>
    </xf>
    <xf numFmtId="3" fontId="10" fillId="4" borderId="6" xfId="1" applyNumberFormat="1" applyFont="1" applyFill="1" applyBorder="1" applyAlignment="1">
      <alignment horizontal="right" indent="1"/>
    </xf>
    <xf numFmtId="3" fontId="10" fillId="4" borderId="7" xfId="1" applyNumberFormat="1" applyFont="1" applyFill="1" applyBorder="1" applyAlignment="1">
      <alignment horizontal="right" indent="1"/>
    </xf>
    <xf numFmtId="0" fontId="11" fillId="3" borderId="11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21" fillId="0" borderId="0" xfId="0" applyFont="1"/>
    <xf numFmtId="0" fontId="5" fillId="0" borderId="0" xfId="6"/>
    <xf numFmtId="0" fontId="17" fillId="0" borderId="0" xfId="3" applyFont="1" applyBorder="1" applyAlignment="1">
      <alignment vertical="center"/>
    </xf>
    <xf numFmtId="0" fontId="17" fillId="0" borderId="0" xfId="3"/>
    <xf numFmtId="0" fontId="22" fillId="6" borderId="24" xfId="3" applyFont="1" applyFill="1" applyBorder="1" applyAlignment="1">
      <alignment horizontal="left" vertical="center" indent="1"/>
    </xf>
    <xf numFmtId="0" fontId="22" fillId="6" borderId="25" xfId="3" applyFont="1" applyFill="1" applyBorder="1" applyAlignment="1">
      <alignment horizontal="center" vertical="center" wrapText="1"/>
    </xf>
    <xf numFmtId="0" fontId="22" fillId="6" borderId="26" xfId="3" applyFont="1" applyFill="1" applyBorder="1" applyAlignment="1">
      <alignment horizontal="center" vertical="center" wrapText="1"/>
    </xf>
    <xf numFmtId="0" fontId="19" fillId="0" borderId="27" xfId="3" applyFont="1" applyBorder="1" applyAlignment="1">
      <alignment horizontal="left" vertical="center" wrapText="1" indent="1"/>
    </xf>
    <xf numFmtId="166" fontId="19" fillId="0" borderId="28" xfId="7" applyNumberFormat="1" applyFont="1" applyBorder="1" applyAlignment="1">
      <alignment horizontal="right" vertical="center" indent="1"/>
    </xf>
    <xf numFmtId="166" fontId="18" fillId="0" borderId="4" xfId="7" applyNumberFormat="1" applyFont="1" applyBorder="1" applyAlignment="1">
      <alignment horizontal="right" vertical="center" indent="1"/>
    </xf>
    <xf numFmtId="166" fontId="18" fillId="0" borderId="29" xfId="7" applyNumberFormat="1" applyFont="1" applyBorder="1" applyAlignment="1">
      <alignment horizontal="right" vertical="center" indent="1"/>
    </xf>
    <xf numFmtId="0" fontId="17" fillId="0" borderId="0" xfId="8"/>
    <xf numFmtId="0" fontId="14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17" fillId="0" borderId="0" xfId="5" applyFont="1" applyBorder="1" applyAlignment="1">
      <alignment horizontal="center" vertical="center"/>
    </xf>
    <xf numFmtId="0" fontId="17" fillId="0" borderId="0" xfId="5"/>
    <xf numFmtId="0" fontId="22" fillId="6" borderId="34" xfId="4" applyFont="1" applyFill="1" applyBorder="1" applyAlignment="1">
      <alignment horizontal="center" vertical="center" wrapText="1"/>
    </xf>
    <xf numFmtId="0" fontId="22" fillId="6" borderId="35" xfId="4" applyFont="1" applyFill="1" applyBorder="1" applyAlignment="1">
      <alignment horizontal="center" vertical="center" wrapText="1"/>
    </xf>
    <xf numFmtId="0" fontId="19" fillId="0" borderId="10" xfId="5" applyFont="1" applyBorder="1" applyAlignment="1">
      <alignment horizontal="left" vertical="center" wrapText="1" indent="1"/>
    </xf>
    <xf numFmtId="3" fontId="19" fillId="0" borderId="12" xfId="5" applyNumberFormat="1" applyFont="1" applyBorder="1" applyAlignment="1">
      <alignment horizontal="right" vertical="center" indent="1"/>
    </xf>
    <xf numFmtId="3" fontId="19" fillId="0" borderId="0" xfId="5" applyNumberFormat="1" applyFont="1" applyBorder="1" applyAlignment="1">
      <alignment horizontal="right" vertical="center" indent="1"/>
    </xf>
    <xf numFmtId="0" fontId="18" fillId="0" borderId="3" xfId="5" applyFont="1" applyBorder="1" applyAlignment="1">
      <alignment horizontal="left" vertical="center" wrapText="1" indent="1"/>
    </xf>
    <xf numFmtId="3" fontId="18" fillId="0" borderId="0" xfId="5" applyNumberFormat="1" applyFont="1" applyBorder="1" applyAlignment="1">
      <alignment horizontal="right" vertical="center" indent="1"/>
    </xf>
    <xf numFmtId="3" fontId="18" fillId="0" borderId="4" xfId="5" applyNumberFormat="1" applyFont="1" applyBorder="1" applyAlignment="1">
      <alignment horizontal="right" vertical="center" indent="1"/>
    </xf>
    <xf numFmtId="0" fontId="18" fillId="0" borderId="16" xfId="5" applyFont="1" applyBorder="1" applyAlignment="1">
      <alignment horizontal="left" vertical="center"/>
    </xf>
    <xf numFmtId="166" fontId="18" fillId="7" borderId="16" xfId="7" applyNumberFormat="1" applyFont="1" applyFill="1" applyBorder="1" applyAlignment="1">
      <alignment horizontal="right" vertical="center"/>
    </xf>
    <xf numFmtId="0" fontId="13" fillId="0" borderId="0" xfId="6" applyFont="1" applyAlignment="1">
      <alignment horizontal="left" vertical="center" wrapText="1"/>
    </xf>
    <xf numFmtId="0" fontId="23" fillId="0" borderId="5" xfId="5" applyFont="1" applyBorder="1" applyAlignment="1">
      <alignment horizontal="left" vertical="center" wrapText="1" indent="1"/>
    </xf>
    <xf numFmtId="3" fontId="18" fillId="0" borderId="6" xfId="5" applyNumberFormat="1" applyFont="1" applyBorder="1" applyAlignment="1">
      <alignment horizontal="right" vertical="center" indent="1"/>
    </xf>
    <xf numFmtId="3" fontId="18" fillId="0" borderId="7" xfId="5" applyNumberFormat="1" applyFont="1" applyBorder="1" applyAlignment="1">
      <alignment horizontal="right" vertical="center" indent="1"/>
    </xf>
    <xf numFmtId="0" fontId="5" fillId="0" borderId="0" xfId="6" applyAlignment="1"/>
    <xf numFmtId="0" fontId="17" fillId="0" borderId="0" xfId="9" applyFont="1" applyBorder="1" applyAlignment="1">
      <alignment vertical="center"/>
    </xf>
    <xf numFmtId="0" fontId="17" fillId="0" borderId="0" xfId="9"/>
    <xf numFmtId="0" fontId="24" fillId="0" borderId="10" xfId="4" applyFont="1" applyBorder="1" applyAlignment="1">
      <alignment horizontal="left" vertical="center" indent="1"/>
    </xf>
    <xf numFmtId="3" fontId="19" fillId="0" borderId="12" xfId="4" applyNumberFormat="1" applyFont="1" applyBorder="1" applyAlignment="1">
      <alignment horizontal="right" vertical="center" wrapText="1" indent="2"/>
    </xf>
    <xf numFmtId="0" fontId="18" fillId="0" borderId="3" xfId="4" applyFont="1" applyBorder="1" applyAlignment="1">
      <alignment horizontal="left" vertical="center" wrapText="1" indent="1"/>
    </xf>
    <xf numFmtId="3" fontId="18" fillId="0" borderId="4" xfId="4" applyNumberFormat="1" applyFont="1" applyBorder="1" applyAlignment="1">
      <alignment horizontal="right" vertical="center" indent="2"/>
    </xf>
    <xf numFmtId="0" fontId="18" fillId="0" borderId="5" xfId="4" applyFont="1" applyBorder="1" applyAlignment="1">
      <alignment horizontal="left" vertical="center" wrapText="1" indent="1"/>
    </xf>
    <xf numFmtId="3" fontId="18" fillId="0" borderId="6" xfId="4" applyNumberFormat="1" applyFont="1" applyBorder="1" applyAlignment="1">
      <alignment horizontal="right" vertical="center" indent="2"/>
    </xf>
    <xf numFmtId="3" fontId="18" fillId="0" borderId="7" xfId="4" applyNumberFormat="1" applyFont="1" applyBorder="1" applyAlignment="1">
      <alignment horizontal="right" vertical="center" indent="2"/>
    </xf>
    <xf numFmtId="0" fontId="19" fillId="7" borderId="34" xfId="4" applyFont="1" applyFill="1" applyBorder="1" applyAlignment="1">
      <alignment horizontal="center" vertical="center" wrapText="1"/>
    </xf>
    <xf numFmtId="0" fontId="19" fillId="7" borderId="35" xfId="4" applyFont="1" applyFill="1" applyBorder="1" applyAlignment="1">
      <alignment horizontal="center" vertical="center" wrapText="1"/>
    </xf>
    <xf numFmtId="0" fontId="24" fillId="0" borderId="37" xfId="4" applyFont="1" applyBorder="1" applyAlignment="1">
      <alignment horizontal="left" vertical="center" indent="1"/>
    </xf>
    <xf numFmtId="166" fontId="19" fillId="0" borderId="37" xfId="7" applyNumberFormat="1" applyFont="1" applyBorder="1" applyAlignment="1">
      <alignment horizontal="right" vertical="center" wrapText="1" indent="2"/>
    </xf>
    <xf numFmtId="0" fontId="18" fillId="0" borderId="37" xfId="4" applyFont="1" applyBorder="1" applyAlignment="1">
      <alignment horizontal="left" vertical="center" wrapText="1" indent="1"/>
    </xf>
    <xf numFmtId="166" fontId="18" fillId="0" borderId="37" xfId="7" applyNumberFormat="1" applyFont="1" applyBorder="1" applyAlignment="1">
      <alignment horizontal="right" vertical="center" indent="2"/>
    </xf>
    <xf numFmtId="0" fontId="13" fillId="0" borderId="0" xfId="6" applyFont="1"/>
    <xf numFmtId="166" fontId="5" fillId="0" borderId="0" xfId="6" applyNumberFormat="1" applyAlignment="1"/>
    <xf numFmtId="0" fontId="17" fillId="0" borderId="0" xfId="4"/>
    <xf numFmtId="3" fontId="19" fillId="0" borderId="11" xfId="4" applyNumberFormat="1" applyFont="1" applyBorder="1" applyAlignment="1">
      <alignment horizontal="right" vertical="center" wrapText="1" indent="1"/>
    </xf>
    <xf numFmtId="3" fontId="19" fillId="0" borderId="4" xfId="4" applyNumberFormat="1" applyFont="1" applyBorder="1" applyAlignment="1">
      <alignment horizontal="right" vertical="center" wrapText="1" indent="1"/>
    </xf>
    <xf numFmtId="3" fontId="18" fillId="0" borderId="0" xfId="4" applyNumberFormat="1" applyFont="1" applyBorder="1" applyAlignment="1">
      <alignment horizontal="right" vertical="center" indent="1"/>
    </xf>
    <xf numFmtId="3" fontId="18" fillId="0" borderId="4" xfId="4" applyNumberFormat="1" applyFont="1" applyBorder="1" applyAlignment="1">
      <alignment horizontal="right" vertical="center" indent="1"/>
    </xf>
    <xf numFmtId="3" fontId="18" fillId="0" borderId="6" xfId="4" applyNumberFormat="1" applyFont="1" applyBorder="1" applyAlignment="1">
      <alignment horizontal="right" vertical="center" indent="1"/>
    </xf>
    <xf numFmtId="3" fontId="18" fillId="0" borderId="7" xfId="4" applyNumberFormat="1" applyFont="1" applyBorder="1" applyAlignment="1">
      <alignment horizontal="right" vertical="center" indent="1"/>
    </xf>
    <xf numFmtId="0" fontId="5" fillId="0" borderId="37" xfId="6" applyBorder="1"/>
    <xf numFmtId="0" fontId="19" fillId="7" borderId="37" xfId="4" applyFont="1" applyFill="1" applyBorder="1" applyAlignment="1">
      <alignment horizontal="center" wrapText="1"/>
    </xf>
    <xf numFmtId="166" fontId="18" fillId="0" borderId="37" xfId="7" applyNumberFormat="1" applyFont="1" applyBorder="1" applyAlignment="1">
      <alignment horizontal="left" vertical="center" wrapText="1" indent="1"/>
    </xf>
    <xf numFmtId="166" fontId="0" fillId="0" borderId="37" xfId="7" applyNumberFormat="1" applyFont="1" applyBorder="1"/>
    <xf numFmtId="0" fontId="17" fillId="0" borderId="0" xfId="10"/>
    <xf numFmtId="0" fontId="17" fillId="0" borderId="0" xfId="11"/>
    <xf numFmtId="0" fontId="24" fillId="8" borderId="24" xfId="3" applyFont="1" applyFill="1" applyBorder="1" applyAlignment="1">
      <alignment horizontal="left" vertical="center" indent="1"/>
    </xf>
    <xf numFmtId="0" fontId="24" fillId="8" borderId="25" xfId="3" applyFont="1" applyFill="1" applyBorder="1" applyAlignment="1">
      <alignment horizontal="center" wrapText="1"/>
    </xf>
    <xf numFmtId="0" fontId="24" fillId="8" borderId="26" xfId="3" applyFont="1" applyFill="1" applyBorder="1" applyAlignment="1">
      <alignment horizontal="center" wrapText="1"/>
    </xf>
    <xf numFmtId="166" fontId="18" fillId="0" borderId="7" xfId="7" applyNumberFormat="1" applyFont="1" applyBorder="1" applyAlignment="1">
      <alignment horizontal="right" vertical="top" indent="1"/>
    </xf>
    <xf numFmtId="0" fontId="18" fillId="0" borderId="0" xfId="3" applyFont="1" applyBorder="1" applyAlignment="1">
      <alignment horizontal="left" vertical="top" wrapText="1" indent="1"/>
    </xf>
    <xf numFmtId="3" fontId="18" fillId="0" borderId="0" xfId="3" applyNumberFormat="1" applyFont="1" applyBorder="1" applyAlignment="1">
      <alignment horizontal="right" vertical="top" indent="1"/>
    </xf>
    <xf numFmtId="166" fontId="18" fillId="0" borderId="0" xfId="7" applyNumberFormat="1" applyFont="1" applyBorder="1" applyAlignment="1">
      <alignment horizontal="right" vertical="top" indent="1"/>
    </xf>
    <xf numFmtId="0" fontId="19" fillId="8" borderId="0" xfId="4" applyFont="1" applyFill="1" applyBorder="1" applyAlignment="1">
      <alignment horizontal="center" vertical="center" wrapText="1"/>
    </xf>
    <xf numFmtId="0" fontId="19" fillId="8" borderId="2" xfId="4" applyFont="1" applyFill="1" applyBorder="1" applyAlignment="1">
      <alignment horizontal="center" vertical="center" wrapText="1"/>
    </xf>
    <xf numFmtId="0" fontId="19" fillId="8" borderId="4" xfId="4" applyFont="1" applyFill="1" applyBorder="1" applyAlignment="1">
      <alignment horizontal="center" vertical="center" wrapText="1"/>
    </xf>
    <xf numFmtId="3" fontId="19" fillId="0" borderId="12" xfId="4" applyNumberFormat="1" applyFont="1" applyBorder="1" applyAlignment="1">
      <alignment horizontal="right" vertical="center" wrapText="1" indent="1"/>
    </xf>
    <xf numFmtId="3" fontId="5" fillId="0" borderId="0" xfId="6" applyNumberFormat="1"/>
    <xf numFmtId="0" fontId="19" fillId="7" borderId="0" xfId="4" applyFont="1" applyFill="1" applyBorder="1" applyAlignment="1">
      <alignment horizontal="center" vertical="center" wrapText="1"/>
    </xf>
    <xf numFmtId="0" fontId="19" fillId="7" borderId="2" xfId="4" applyFont="1" applyFill="1" applyBorder="1" applyAlignment="1">
      <alignment horizontal="center" vertical="center" wrapText="1"/>
    </xf>
    <xf numFmtId="0" fontId="19" fillId="7" borderId="4" xfId="4" applyFont="1" applyFill="1" applyBorder="1" applyAlignment="1">
      <alignment horizontal="center" vertical="center" wrapText="1"/>
    </xf>
    <xf numFmtId="0" fontId="19" fillId="7" borderId="0" xfId="4" applyFont="1" applyFill="1" applyBorder="1" applyAlignment="1">
      <alignment horizontal="center" wrapText="1"/>
    </xf>
    <xf numFmtId="0" fontId="19" fillId="7" borderId="34" xfId="4" applyFont="1" applyFill="1" applyBorder="1" applyAlignment="1">
      <alignment horizontal="center" wrapText="1"/>
    </xf>
    <xf numFmtId="0" fontId="19" fillId="7" borderId="4" xfId="4" applyFont="1" applyFill="1" applyBorder="1" applyAlignment="1">
      <alignment horizontal="center" wrapText="1"/>
    </xf>
    <xf numFmtId="0" fontId="22" fillId="9" borderId="24" xfId="3" applyFont="1" applyFill="1" applyBorder="1" applyAlignment="1">
      <alignment horizontal="left" vertical="center" indent="1"/>
    </xf>
    <xf numFmtId="0" fontId="22" fillId="9" borderId="25" xfId="3" applyFont="1" applyFill="1" applyBorder="1" applyAlignment="1">
      <alignment horizontal="center" wrapText="1"/>
    </xf>
    <xf numFmtId="0" fontId="22" fillId="9" borderId="26" xfId="3" applyFont="1" applyFill="1" applyBorder="1" applyAlignment="1">
      <alignment horizontal="center" wrapText="1"/>
    </xf>
    <xf numFmtId="1" fontId="17" fillId="0" borderId="0" xfId="3" applyNumberFormat="1"/>
    <xf numFmtId="166" fontId="18" fillId="0" borderId="4" xfId="7" applyNumberFormat="1" applyFont="1" applyBorder="1" applyAlignment="1">
      <alignment horizontal="right" vertical="top" indent="1"/>
    </xf>
    <xf numFmtId="166" fontId="18" fillId="0" borderId="7" xfId="7" applyNumberFormat="1" applyFont="1" applyBorder="1" applyAlignment="1">
      <alignment horizontal="right" vertical="center" indent="1"/>
    </xf>
    <xf numFmtId="0" fontId="25" fillId="0" borderId="0" xfId="8" applyFont="1" applyBorder="1" applyAlignment="1">
      <alignment vertical="center" wrapText="1"/>
    </xf>
    <xf numFmtId="0" fontId="17" fillId="0" borderId="0" xfId="8" applyFont="1" applyBorder="1" applyAlignment="1">
      <alignment vertical="center"/>
    </xf>
    <xf numFmtId="0" fontId="22" fillId="9" borderId="0" xfId="4" applyFont="1" applyFill="1" applyBorder="1" applyAlignment="1">
      <alignment horizontal="center" wrapText="1"/>
    </xf>
    <xf numFmtId="0" fontId="22" fillId="9" borderId="34" xfId="4" applyFont="1" applyFill="1" applyBorder="1" applyAlignment="1">
      <alignment horizontal="center" wrapText="1"/>
    </xf>
    <xf numFmtId="0" fontId="22" fillId="9" borderId="4" xfId="4" applyFont="1" applyFill="1" applyBorder="1" applyAlignment="1">
      <alignment horizontal="center" wrapText="1"/>
    </xf>
    <xf numFmtId="0" fontId="26" fillId="0" borderId="39" xfId="3" applyFont="1" applyBorder="1" applyAlignment="1">
      <alignment horizontal="left" vertical="top"/>
    </xf>
    <xf numFmtId="0" fontId="26" fillId="0" borderId="40" xfId="3" applyFont="1" applyBorder="1" applyAlignment="1">
      <alignment horizontal="left" vertical="top"/>
    </xf>
    <xf numFmtId="0" fontId="19" fillId="10" borderId="0" xfId="4" applyFont="1" applyFill="1" applyBorder="1" applyAlignment="1">
      <alignment horizontal="center" wrapText="1"/>
    </xf>
    <xf numFmtId="0" fontId="19" fillId="10" borderId="34" xfId="4" applyFont="1" applyFill="1" applyBorder="1" applyAlignment="1">
      <alignment horizontal="center" wrapText="1"/>
    </xf>
    <xf numFmtId="0" fontId="19" fillId="10" borderId="4" xfId="4" applyFont="1" applyFill="1" applyBorder="1" applyAlignment="1">
      <alignment horizontal="center" wrapText="1"/>
    </xf>
    <xf numFmtId="0" fontId="22" fillId="11" borderId="24" xfId="3" applyFont="1" applyFill="1" applyBorder="1" applyAlignment="1">
      <alignment horizontal="left" vertical="center" indent="1"/>
    </xf>
    <xf numFmtId="0" fontId="22" fillId="11" borderId="25" xfId="3" applyFont="1" applyFill="1" applyBorder="1" applyAlignment="1">
      <alignment horizontal="center" wrapText="1"/>
    </xf>
    <xf numFmtId="0" fontId="22" fillId="11" borderId="26" xfId="3" applyFont="1" applyFill="1" applyBorder="1" applyAlignment="1">
      <alignment horizontal="center" wrapText="1"/>
    </xf>
    <xf numFmtId="0" fontId="22" fillId="11" borderId="0" xfId="4" applyFont="1" applyFill="1" applyBorder="1" applyAlignment="1">
      <alignment horizontal="center" vertical="center" wrapText="1"/>
    </xf>
    <xf numFmtId="0" fontId="22" fillId="11" borderId="34" xfId="4" applyFont="1" applyFill="1" applyBorder="1" applyAlignment="1">
      <alignment horizontal="center" vertical="center" wrapText="1"/>
    </xf>
    <xf numFmtId="0" fontId="22" fillId="11" borderId="4" xfId="4" applyFont="1" applyFill="1" applyBorder="1" applyAlignment="1">
      <alignment horizontal="center" vertical="center" wrapText="1"/>
    </xf>
    <xf numFmtId="3" fontId="19" fillId="0" borderId="42" xfId="5" applyNumberFormat="1" applyFont="1" applyBorder="1" applyAlignment="1">
      <alignment horizontal="right" vertical="center" indent="1"/>
    </xf>
    <xf numFmtId="0" fontId="22" fillId="11" borderId="9" xfId="3" applyFont="1" applyFill="1" applyBorder="1" applyAlignment="1">
      <alignment horizontal="center" vertical="center" wrapText="1"/>
    </xf>
    <xf numFmtId="0" fontId="22" fillId="11" borderId="43" xfId="3" applyFont="1" applyFill="1" applyBorder="1" applyAlignment="1">
      <alignment horizontal="center" vertical="center" wrapText="1"/>
    </xf>
    <xf numFmtId="0" fontId="22" fillId="11" borderId="13" xfId="3" applyFont="1" applyFill="1" applyBorder="1" applyAlignment="1">
      <alignment horizontal="center" vertical="center" wrapText="1"/>
    </xf>
    <xf numFmtId="167" fontId="5" fillId="0" borderId="0" xfId="6" applyNumberFormat="1"/>
    <xf numFmtId="166" fontId="19" fillId="0" borderId="37" xfId="7" applyNumberFormat="1" applyFont="1" applyBorder="1" applyAlignment="1">
      <alignment horizontal="right" vertical="center" indent="2"/>
    </xf>
    <xf numFmtId="0" fontId="22" fillId="12" borderId="43" xfId="3" applyFont="1" applyFill="1" applyBorder="1" applyAlignment="1">
      <alignment horizontal="left" vertical="center" indent="1"/>
    </xf>
    <xf numFmtId="0" fontId="22" fillId="12" borderId="15" xfId="3" applyFont="1" applyFill="1" applyBorder="1" applyAlignment="1">
      <alignment horizontal="center" wrapText="1"/>
    </xf>
    <xf numFmtId="0" fontId="22" fillId="12" borderId="23" xfId="3" applyFont="1" applyFill="1" applyBorder="1" applyAlignment="1">
      <alignment horizontal="center" wrapText="1"/>
    </xf>
    <xf numFmtId="0" fontId="22" fillId="12" borderId="0" xfId="4" applyFont="1" applyFill="1" applyBorder="1" applyAlignment="1">
      <alignment horizontal="center" vertical="center" wrapText="1"/>
    </xf>
    <xf numFmtId="0" fontId="22" fillId="12" borderId="34" xfId="4" applyFont="1" applyFill="1" applyBorder="1" applyAlignment="1">
      <alignment horizontal="center" vertical="center" wrapText="1"/>
    </xf>
    <xf numFmtId="0" fontId="22" fillId="12" borderId="4" xfId="4" applyFont="1" applyFill="1" applyBorder="1" applyAlignment="1">
      <alignment horizontal="center" vertical="center" wrapText="1"/>
    </xf>
    <xf numFmtId="0" fontId="19" fillId="13" borderId="34" xfId="4" applyFont="1" applyFill="1" applyBorder="1" applyAlignment="1">
      <alignment horizontal="center" vertical="center" wrapText="1"/>
    </xf>
    <xf numFmtId="0" fontId="19" fillId="13" borderId="44" xfId="4" applyFont="1" applyFill="1" applyBorder="1" applyAlignment="1">
      <alignment horizontal="center" vertical="center" wrapText="1"/>
    </xf>
    <xf numFmtId="0" fontId="19" fillId="7" borderId="37" xfId="4" applyFont="1" applyFill="1" applyBorder="1" applyAlignment="1">
      <alignment horizontal="center" vertical="center" wrapText="1"/>
    </xf>
    <xf numFmtId="0" fontId="19" fillId="13" borderId="0" xfId="4" applyFont="1" applyFill="1" applyBorder="1" applyAlignment="1">
      <alignment horizontal="center" vertical="center" wrapText="1"/>
    </xf>
    <xf numFmtId="0" fontId="19" fillId="13" borderId="4" xfId="4" applyFont="1" applyFill="1" applyBorder="1" applyAlignment="1">
      <alignment horizontal="center" vertical="center" wrapText="1"/>
    </xf>
    <xf numFmtId="0" fontId="4" fillId="0" borderId="0" xfId="12"/>
    <xf numFmtId="166" fontId="19" fillId="0" borderId="28" xfId="13" applyNumberFormat="1" applyFont="1" applyBorder="1" applyAlignment="1">
      <alignment horizontal="right" vertical="center" indent="1"/>
    </xf>
    <xf numFmtId="166" fontId="18" fillId="0" borderId="4" xfId="13" applyNumberFormat="1" applyFont="1" applyBorder="1" applyAlignment="1">
      <alignment horizontal="right" vertical="center" indent="1"/>
    </xf>
    <xf numFmtId="166" fontId="18" fillId="0" borderId="29" xfId="13" applyNumberFormat="1" applyFont="1" applyBorder="1" applyAlignment="1">
      <alignment horizontal="right" vertical="center" indent="1"/>
    </xf>
    <xf numFmtId="0" fontId="14" fillId="0" borderId="0" xfId="12" applyFont="1" applyAlignment="1">
      <alignment horizontal="center"/>
    </xf>
    <xf numFmtId="0" fontId="10" fillId="0" borderId="0" xfId="12" applyFont="1" applyAlignment="1">
      <alignment horizontal="center"/>
    </xf>
    <xf numFmtId="166" fontId="18" fillId="7" borderId="16" xfId="13" applyNumberFormat="1" applyFont="1" applyFill="1" applyBorder="1" applyAlignment="1">
      <alignment horizontal="right" vertical="center"/>
    </xf>
    <xf numFmtId="0" fontId="13" fillId="0" borderId="0" xfId="12" applyFont="1" applyAlignment="1">
      <alignment horizontal="left" vertical="center" wrapText="1"/>
    </xf>
    <xf numFmtId="0" fontId="4" fillId="0" borderId="0" xfId="12" applyAlignment="1"/>
    <xf numFmtId="0" fontId="13" fillId="0" borderId="0" xfId="12" applyFont="1"/>
    <xf numFmtId="0" fontId="4" fillId="0" borderId="37" xfId="12" applyBorder="1"/>
    <xf numFmtId="166" fontId="18" fillId="0" borderId="37" xfId="13" applyNumberFormat="1" applyFont="1" applyBorder="1" applyAlignment="1">
      <alignment horizontal="left" vertical="center" wrapText="1" indent="1"/>
    </xf>
    <xf numFmtId="166" fontId="0" fillId="0" borderId="37" xfId="13" applyNumberFormat="1" applyFont="1" applyBorder="1"/>
    <xf numFmtId="166" fontId="19" fillId="0" borderId="37" xfId="13" applyNumberFormat="1" applyFont="1" applyBorder="1" applyAlignment="1">
      <alignment horizontal="right" vertical="center" wrapText="1" indent="2"/>
    </xf>
    <xf numFmtId="166" fontId="18" fillId="0" borderId="37" xfId="13" applyNumberFormat="1" applyFont="1" applyBorder="1" applyAlignment="1">
      <alignment horizontal="right" vertical="center" indent="2"/>
    </xf>
    <xf numFmtId="166" fontId="4" fillId="0" borderId="0" xfId="12" applyNumberFormat="1" applyAlignment="1"/>
    <xf numFmtId="166" fontId="4" fillId="0" borderId="0" xfId="12" applyNumberFormat="1"/>
    <xf numFmtId="0" fontId="3" fillId="0" borderId="0" xfId="14"/>
    <xf numFmtId="0" fontId="22" fillId="14" borderId="24" xfId="3" applyFont="1" applyFill="1" applyBorder="1" applyAlignment="1">
      <alignment horizontal="left" vertical="center" indent="1"/>
    </xf>
    <xf numFmtId="0" fontId="22" fillId="14" borderId="25" xfId="3" applyFont="1" applyFill="1" applyBorder="1" applyAlignment="1">
      <alignment horizontal="center" wrapText="1"/>
    </xf>
    <xf numFmtId="0" fontId="22" fillId="14" borderId="26" xfId="3" applyFont="1" applyFill="1" applyBorder="1" applyAlignment="1">
      <alignment horizontal="center" wrapText="1"/>
    </xf>
    <xf numFmtId="166" fontId="19" fillId="0" borderId="28" xfId="15" applyNumberFormat="1" applyFont="1" applyBorder="1" applyAlignment="1">
      <alignment horizontal="right" vertical="center" indent="1"/>
    </xf>
    <xf numFmtId="166" fontId="18" fillId="0" borderId="4" xfId="15" applyNumberFormat="1" applyFont="1" applyBorder="1" applyAlignment="1">
      <alignment horizontal="right" vertical="center" indent="1"/>
    </xf>
    <xf numFmtId="166" fontId="18" fillId="0" borderId="4" xfId="15" applyNumberFormat="1" applyFont="1" applyBorder="1" applyAlignment="1">
      <alignment horizontal="right" vertical="top" indent="1"/>
    </xf>
    <xf numFmtId="166" fontId="18" fillId="0" borderId="7" xfId="15" applyNumberFormat="1" applyFont="1" applyBorder="1" applyAlignment="1">
      <alignment horizontal="right" vertical="center" indent="1"/>
    </xf>
    <xf numFmtId="166" fontId="18" fillId="0" borderId="0" xfId="15" applyNumberFormat="1" applyFont="1" applyBorder="1" applyAlignment="1">
      <alignment horizontal="right" vertical="top" indent="1"/>
    </xf>
    <xf numFmtId="0" fontId="14" fillId="0" borderId="0" xfId="14" applyFont="1" applyAlignment="1">
      <alignment horizontal="center"/>
    </xf>
    <xf numFmtId="0" fontId="10" fillId="0" borderId="0" xfId="14" applyFont="1" applyAlignment="1">
      <alignment horizontal="center"/>
    </xf>
    <xf numFmtId="0" fontId="22" fillId="14" borderId="0" xfId="4" applyFont="1" applyFill="1" applyBorder="1" applyAlignment="1">
      <alignment horizontal="center" wrapText="1"/>
    </xf>
    <xf numFmtId="0" fontId="22" fillId="14" borderId="34" xfId="4" applyFont="1" applyFill="1" applyBorder="1" applyAlignment="1">
      <alignment horizontal="center" wrapText="1"/>
    </xf>
    <xf numFmtId="0" fontId="22" fillId="14" borderId="4" xfId="4" applyFont="1" applyFill="1" applyBorder="1" applyAlignment="1">
      <alignment horizontal="center" wrapText="1"/>
    </xf>
    <xf numFmtId="166" fontId="18" fillId="7" borderId="16" xfId="15" applyNumberFormat="1" applyFont="1" applyFill="1" applyBorder="1" applyAlignment="1">
      <alignment horizontal="right" vertical="center"/>
    </xf>
    <xf numFmtId="0" fontId="3" fillId="0" borderId="0" xfId="14" applyAlignment="1"/>
    <xf numFmtId="0" fontId="13" fillId="0" borderId="0" xfId="14" applyFont="1" applyAlignment="1">
      <alignment horizontal="left" vertical="center" wrapText="1"/>
    </xf>
    <xf numFmtId="0" fontId="13" fillId="0" borderId="0" xfId="14" applyFont="1" applyAlignment="1">
      <alignment wrapText="1"/>
    </xf>
    <xf numFmtId="0" fontId="13" fillId="0" borderId="0" xfId="14" applyFont="1"/>
    <xf numFmtId="0" fontId="3" fillId="0" borderId="37" xfId="14" applyBorder="1"/>
    <xf numFmtId="166" fontId="18" fillId="0" borderId="37" xfId="15" applyNumberFormat="1" applyFont="1" applyBorder="1" applyAlignment="1">
      <alignment horizontal="left" vertical="center" wrapText="1" indent="1"/>
    </xf>
    <xf numFmtId="166" fontId="0" fillId="0" borderId="37" xfId="15" applyNumberFormat="1" applyFont="1" applyBorder="1"/>
    <xf numFmtId="166" fontId="19" fillId="0" borderId="37" xfId="15" applyNumberFormat="1" applyFont="1" applyBorder="1" applyAlignment="1">
      <alignment horizontal="right" vertical="center" wrapText="1" indent="2"/>
    </xf>
    <xf numFmtId="166" fontId="18" fillId="0" borderId="37" xfId="15" applyNumberFormat="1" applyFont="1" applyBorder="1" applyAlignment="1">
      <alignment horizontal="right" vertical="center" indent="2"/>
    </xf>
    <xf numFmtId="0" fontId="24" fillId="15" borderId="24" xfId="3" applyFont="1" applyFill="1" applyBorder="1" applyAlignment="1">
      <alignment horizontal="left" vertical="center" indent="1"/>
    </xf>
    <xf numFmtId="0" fontId="19" fillId="15" borderId="25" xfId="3" applyFont="1" applyFill="1" applyBorder="1" applyAlignment="1">
      <alignment horizontal="center" wrapText="1"/>
    </xf>
    <xf numFmtId="0" fontId="19" fillId="15" borderId="26" xfId="3" applyFont="1" applyFill="1" applyBorder="1" applyAlignment="1">
      <alignment horizontal="center" wrapText="1"/>
    </xf>
    <xf numFmtId="0" fontId="19" fillId="15" borderId="2" xfId="4" applyFont="1" applyFill="1" applyBorder="1" applyAlignment="1">
      <alignment horizontal="center" wrapText="1"/>
    </xf>
    <xf numFmtId="0" fontId="17" fillId="0" borderId="0" xfId="16"/>
    <xf numFmtId="0" fontId="26" fillId="0" borderId="51" xfId="16" applyFont="1" applyBorder="1" applyAlignment="1">
      <alignment horizontal="center" wrapText="1"/>
    </xf>
    <xf numFmtId="0" fontId="26" fillId="0" borderId="52" xfId="16" applyFont="1" applyBorder="1" applyAlignment="1">
      <alignment horizontal="center" wrapText="1"/>
    </xf>
    <xf numFmtId="0" fontId="26" fillId="0" borderId="46" xfId="16" applyFont="1" applyBorder="1" applyAlignment="1">
      <alignment horizontal="left" vertical="top" wrapText="1"/>
    </xf>
    <xf numFmtId="167" fontId="26" fillId="0" borderId="55" xfId="16" applyNumberFormat="1" applyFont="1" applyBorder="1" applyAlignment="1">
      <alignment horizontal="right" vertical="top"/>
    </xf>
    <xf numFmtId="167" fontId="26" fillId="0" borderId="56" xfId="16" applyNumberFormat="1" applyFont="1" applyBorder="1" applyAlignment="1">
      <alignment horizontal="right" vertical="top"/>
    </xf>
    <xf numFmtId="167" fontId="26" fillId="0" borderId="57" xfId="16" applyNumberFormat="1" applyFont="1" applyBorder="1" applyAlignment="1">
      <alignment horizontal="right" vertical="top"/>
    </xf>
    <xf numFmtId="0" fontId="26" fillId="0" borderId="39" xfId="16" applyFont="1" applyBorder="1" applyAlignment="1">
      <alignment horizontal="left" vertical="top" wrapText="1"/>
    </xf>
    <xf numFmtId="167" fontId="26" fillId="0" borderId="59" xfId="16" applyNumberFormat="1" applyFont="1" applyBorder="1" applyAlignment="1">
      <alignment horizontal="right" vertical="top"/>
    </xf>
    <xf numFmtId="167" fontId="26" fillId="0" borderId="60" xfId="16" applyNumberFormat="1" applyFont="1" applyBorder="1" applyAlignment="1">
      <alignment horizontal="right" vertical="top"/>
    </xf>
    <xf numFmtId="167" fontId="26" fillId="0" borderId="61" xfId="16" applyNumberFormat="1" applyFont="1" applyBorder="1" applyAlignment="1">
      <alignment horizontal="right" vertical="top"/>
    </xf>
    <xf numFmtId="167" fontId="26" fillId="0" borderId="63" xfId="16" applyNumberFormat="1" applyFont="1" applyBorder="1" applyAlignment="1">
      <alignment horizontal="right" vertical="top"/>
    </xf>
    <xf numFmtId="167" fontId="26" fillId="0" borderId="64" xfId="16" applyNumberFormat="1" applyFont="1" applyBorder="1" applyAlignment="1">
      <alignment horizontal="right" vertical="top"/>
    </xf>
    <xf numFmtId="167" fontId="26" fillId="0" borderId="53" xfId="16" applyNumberFormat="1" applyFont="1" applyBorder="1" applyAlignment="1">
      <alignment horizontal="right" vertical="top"/>
    </xf>
    <xf numFmtId="0" fontId="24" fillId="7" borderId="24" xfId="3" applyFont="1" applyFill="1" applyBorder="1" applyAlignment="1">
      <alignment horizontal="left" vertical="center" indent="1"/>
    </xf>
    <xf numFmtId="0" fontId="19" fillId="7" borderId="25" xfId="3" applyFont="1" applyFill="1" applyBorder="1" applyAlignment="1">
      <alignment horizontal="center" wrapText="1"/>
    </xf>
    <xf numFmtId="0" fontId="19" fillId="7" borderId="26" xfId="3" applyFont="1" applyFill="1" applyBorder="1" applyAlignment="1">
      <alignment horizontal="center" wrapText="1"/>
    </xf>
    <xf numFmtId="3" fontId="3" fillId="0" borderId="0" xfId="14" applyNumberFormat="1"/>
    <xf numFmtId="167" fontId="3" fillId="0" borderId="0" xfId="14" applyNumberFormat="1"/>
    <xf numFmtId="166" fontId="18" fillId="0" borderId="7" xfId="15" applyNumberFormat="1" applyFont="1" applyBorder="1" applyAlignment="1">
      <alignment horizontal="right" vertical="top" indent="1"/>
    </xf>
    <xf numFmtId="0" fontId="19" fillId="15" borderId="0" xfId="4" applyFont="1" applyFill="1" applyBorder="1" applyAlignment="1">
      <alignment horizontal="center" wrapText="1"/>
    </xf>
    <xf numFmtId="166" fontId="3" fillId="0" borderId="0" xfId="14" applyNumberFormat="1" applyAlignment="1"/>
    <xf numFmtId="166" fontId="3" fillId="0" borderId="0" xfId="14" applyNumberFormat="1"/>
    <xf numFmtId="0" fontId="24" fillId="10" borderId="2" xfId="3" applyFont="1" applyFill="1" applyBorder="1" applyAlignment="1">
      <alignment horizontal="left" vertical="center" indent="1"/>
    </xf>
    <xf numFmtId="0" fontId="19" fillId="10" borderId="2" xfId="3" applyFont="1" applyFill="1" applyBorder="1" applyAlignment="1">
      <alignment horizontal="center" wrapText="1"/>
    </xf>
    <xf numFmtId="0" fontId="24" fillId="16" borderId="24" xfId="3" applyFont="1" applyFill="1" applyBorder="1" applyAlignment="1">
      <alignment horizontal="left" vertical="center" indent="1"/>
    </xf>
    <xf numFmtId="0" fontId="19" fillId="16" borderId="25" xfId="3" applyFont="1" applyFill="1" applyBorder="1" applyAlignment="1">
      <alignment horizontal="center" wrapText="1"/>
    </xf>
    <xf numFmtId="0" fontId="19" fillId="16" borderId="26" xfId="3" applyFont="1" applyFill="1" applyBorder="1" applyAlignment="1">
      <alignment horizontal="center" wrapText="1"/>
    </xf>
    <xf numFmtId="0" fontId="10" fillId="0" borderId="0" xfId="14" applyFont="1" applyAlignment="1"/>
    <xf numFmtId="0" fontId="19" fillId="16" borderId="0" xfId="4" applyFont="1" applyFill="1" applyBorder="1" applyAlignment="1">
      <alignment horizontal="center" vertical="center" wrapText="1"/>
    </xf>
    <xf numFmtId="0" fontId="19" fillId="16" borderId="2" xfId="4" applyFont="1" applyFill="1" applyBorder="1" applyAlignment="1">
      <alignment horizontal="center" vertical="center" wrapText="1"/>
    </xf>
    <xf numFmtId="0" fontId="19" fillId="16" borderId="4" xfId="4" applyFont="1" applyFill="1" applyBorder="1" applyAlignment="1">
      <alignment horizontal="center" vertical="center" wrapText="1"/>
    </xf>
    <xf numFmtId="0" fontId="19" fillId="16" borderId="0" xfId="4" applyFont="1" applyFill="1" applyBorder="1" applyAlignment="1">
      <alignment horizontal="center" wrapText="1"/>
    </xf>
    <xf numFmtId="0" fontId="19" fillId="16" borderId="34" xfId="4" applyFont="1" applyFill="1" applyBorder="1" applyAlignment="1">
      <alignment horizontal="center" wrapText="1"/>
    </xf>
    <xf numFmtId="0" fontId="19" fillId="16" borderId="4" xfId="4" applyFont="1" applyFill="1" applyBorder="1" applyAlignment="1">
      <alignment horizontal="center" wrapText="1"/>
    </xf>
    <xf numFmtId="0" fontId="22" fillId="17" borderId="24" xfId="3" applyFont="1" applyFill="1" applyBorder="1" applyAlignment="1">
      <alignment horizontal="left" vertical="center" indent="1"/>
    </xf>
    <xf numFmtId="0" fontId="22" fillId="17" borderId="25" xfId="3" applyFont="1" applyFill="1" applyBorder="1" applyAlignment="1">
      <alignment horizontal="center" wrapText="1"/>
    </xf>
    <xf numFmtId="0" fontId="22" fillId="17" borderId="26" xfId="3" applyFont="1" applyFill="1" applyBorder="1" applyAlignment="1">
      <alignment horizontal="center" wrapText="1"/>
    </xf>
    <xf numFmtId="0" fontId="22" fillId="17" borderId="0" xfId="4" applyFont="1" applyFill="1" applyBorder="1" applyAlignment="1">
      <alignment horizontal="center" wrapText="1"/>
    </xf>
    <xf numFmtId="0" fontId="22" fillId="17" borderId="2" xfId="4" applyFont="1" applyFill="1" applyBorder="1" applyAlignment="1">
      <alignment horizontal="center" wrapText="1"/>
    </xf>
    <xf numFmtId="0" fontId="22" fillId="17" borderId="4" xfId="4" applyFont="1" applyFill="1" applyBorder="1" applyAlignment="1">
      <alignment horizontal="center" wrapText="1"/>
    </xf>
    <xf numFmtId="0" fontId="2" fillId="0" borderId="0" xfId="17"/>
    <xf numFmtId="0" fontId="6" fillId="0" borderId="0" xfId="17" applyFont="1" applyFill="1" applyBorder="1" applyAlignment="1">
      <alignment horizontal="center" vertical="center" wrapText="1"/>
    </xf>
    <xf numFmtId="165" fontId="6" fillId="0" borderId="0" xfId="18" applyNumberFormat="1" applyFont="1" applyFill="1" applyBorder="1" applyAlignment="1">
      <alignment horizontal="center" vertical="center" wrapText="1"/>
    </xf>
    <xf numFmtId="0" fontId="7" fillId="0" borderId="0" xfId="17" applyFont="1" applyFill="1" applyBorder="1" applyAlignment="1">
      <alignment wrapText="1"/>
    </xf>
    <xf numFmtId="0" fontId="2" fillId="0" borderId="0" xfId="17" applyFill="1" applyBorder="1"/>
    <xf numFmtId="0" fontId="10" fillId="0" borderId="0" xfId="17" applyFont="1" applyAlignment="1">
      <alignment horizontal="center" wrapText="1"/>
    </xf>
    <xf numFmtId="0" fontId="14" fillId="3" borderId="67" xfId="17" applyFont="1" applyFill="1" applyBorder="1" applyAlignment="1">
      <alignment horizontal="center" vertical="center" wrapText="1"/>
    </xf>
    <xf numFmtId="0" fontId="14" fillId="3" borderId="65" xfId="17" applyFont="1" applyFill="1" applyBorder="1" applyAlignment="1">
      <alignment horizontal="center" vertical="center" wrapText="1"/>
    </xf>
    <xf numFmtId="0" fontId="14" fillId="3" borderId="65" xfId="17" applyFont="1" applyFill="1" applyBorder="1" applyAlignment="1">
      <alignment horizontal="left" vertical="center" indent="1"/>
    </xf>
    <xf numFmtId="0" fontId="14" fillId="3" borderId="66" xfId="17" applyFont="1" applyFill="1" applyBorder="1" applyAlignment="1">
      <alignment horizontal="left" vertical="center" indent="1"/>
    </xf>
    <xf numFmtId="0" fontId="10" fillId="0" borderId="0" xfId="17" applyFont="1" applyBorder="1" applyAlignment="1">
      <alignment horizontal="left"/>
    </xf>
    <xf numFmtId="3" fontId="10" fillId="0" borderId="0" xfId="17" applyNumberFormat="1" applyFont="1" applyBorder="1"/>
    <xf numFmtId="4" fontId="10" fillId="0" borderId="0" xfId="17" applyNumberFormat="1" applyFont="1" applyBorder="1"/>
    <xf numFmtId="168" fontId="10" fillId="0" borderId="0" xfId="17" applyNumberFormat="1" applyFont="1" applyBorder="1"/>
    <xf numFmtId="0" fontId="10" fillId="0" borderId="74" xfId="17" applyFont="1" applyBorder="1" applyAlignment="1">
      <alignment horizontal="left"/>
    </xf>
    <xf numFmtId="3" fontId="10" fillId="0" borderId="74" xfId="17" applyNumberFormat="1" applyFont="1" applyBorder="1"/>
    <xf numFmtId="4" fontId="10" fillId="0" borderId="74" xfId="17" applyNumberFormat="1" applyFont="1" applyBorder="1"/>
    <xf numFmtId="0" fontId="10" fillId="0" borderId="0" xfId="17" applyFont="1" applyBorder="1" applyAlignment="1">
      <alignment horizontal="left" vertical="center" indent="1"/>
    </xf>
    <xf numFmtId="0" fontId="13" fillId="0" borderId="0" xfId="17" applyFont="1"/>
    <xf numFmtId="3" fontId="14" fillId="0" borderId="69" xfId="17" applyNumberFormat="1" applyFont="1" applyBorder="1" applyAlignment="1">
      <alignment vertical="center" wrapText="1"/>
    </xf>
    <xf numFmtId="4" fontId="14" fillId="0" borderId="69" xfId="17" applyNumberFormat="1" applyFont="1" applyBorder="1" applyAlignment="1">
      <alignment vertical="center" wrapText="1"/>
    </xf>
    <xf numFmtId="168" fontId="14" fillId="0" borderId="69" xfId="17" applyNumberFormat="1" applyFont="1" applyBorder="1" applyAlignment="1">
      <alignment horizontal="right" vertical="center" wrapText="1" indent="3"/>
    </xf>
    <xf numFmtId="168" fontId="14" fillId="0" borderId="70" xfId="17" applyNumberFormat="1" applyFont="1" applyBorder="1" applyAlignment="1">
      <alignment horizontal="right" vertical="center" wrapText="1" indent="3"/>
    </xf>
    <xf numFmtId="168" fontId="10" fillId="0" borderId="0" xfId="17" applyNumberFormat="1" applyFont="1" applyBorder="1" applyAlignment="1">
      <alignment horizontal="right" indent="3"/>
    </xf>
    <xf numFmtId="168" fontId="10" fillId="0" borderId="72" xfId="17" applyNumberFormat="1" applyFont="1" applyBorder="1" applyAlignment="1">
      <alignment horizontal="right" indent="3"/>
    </xf>
    <xf numFmtId="168" fontId="10" fillId="0" borderId="74" xfId="17" applyNumberFormat="1" applyFont="1" applyBorder="1" applyAlignment="1">
      <alignment horizontal="right" indent="3"/>
    </xf>
    <xf numFmtId="168" fontId="10" fillId="0" borderId="75" xfId="17" applyNumberFormat="1" applyFont="1" applyBorder="1" applyAlignment="1">
      <alignment horizontal="right" indent="3"/>
    </xf>
    <xf numFmtId="0" fontId="10" fillId="5" borderId="0" xfId="17" applyFont="1" applyFill="1" applyBorder="1" applyAlignment="1">
      <alignment horizontal="left"/>
    </xf>
    <xf numFmtId="3" fontId="10" fillId="5" borderId="0" xfId="17" applyNumberFormat="1" applyFont="1" applyFill="1" applyBorder="1"/>
    <xf numFmtId="4" fontId="10" fillId="5" borderId="0" xfId="17" applyNumberFormat="1" applyFont="1" applyFill="1" applyBorder="1"/>
    <xf numFmtId="168" fontId="10" fillId="5" borderId="0" xfId="17" applyNumberFormat="1" applyFont="1" applyFill="1" applyBorder="1" applyAlignment="1">
      <alignment horizontal="right" indent="3"/>
    </xf>
    <xf numFmtId="168" fontId="10" fillId="5" borderId="72" xfId="17" applyNumberFormat="1" applyFont="1" applyFill="1" applyBorder="1" applyAlignment="1">
      <alignment horizontal="right" indent="3"/>
    </xf>
    <xf numFmtId="0" fontId="29" fillId="0" borderId="0" xfId="0" applyFont="1"/>
    <xf numFmtId="3" fontId="10" fillId="0" borderId="0" xfId="0" applyNumberFormat="1" applyFont="1"/>
    <xf numFmtId="166" fontId="10" fillId="0" borderId="0" xfId="0" applyNumberFormat="1" applyFont="1"/>
    <xf numFmtId="4" fontId="10" fillId="0" borderId="0" xfId="0" applyNumberFormat="1" applyFont="1"/>
    <xf numFmtId="4" fontId="0" fillId="0" borderId="0" xfId="0" applyNumberFormat="1"/>
    <xf numFmtId="0" fontId="30" fillId="4" borderId="0" xfId="0" applyFont="1" applyFill="1"/>
    <xf numFmtId="3" fontId="30" fillId="4" borderId="0" xfId="0" applyNumberFormat="1" applyFont="1" applyFill="1"/>
    <xf numFmtId="0" fontId="10" fillId="4" borderId="0" xfId="0" applyFont="1" applyFill="1"/>
    <xf numFmtId="3" fontId="17" fillId="0" borderId="0" xfId="4" applyNumberFormat="1"/>
    <xf numFmtId="169" fontId="5" fillId="0" borderId="0" xfId="1" applyNumberFormat="1" applyFont="1"/>
    <xf numFmtId="170" fontId="17" fillId="0" borderId="0" xfId="4" applyNumberFormat="1"/>
    <xf numFmtId="1" fontId="17" fillId="0" borderId="0" xfId="4" applyNumberFormat="1"/>
    <xf numFmtId="169" fontId="4" fillId="0" borderId="0" xfId="1" applyNumberFormat="1" applyFont="1"/>
    <xf numFmtId="3" fontId="19" fillId="0" borderId="4" xfId="4" applyNumberFormat="1" applyFont="1" applyBorder="1" applyAlignment="1">
      <alignment horizontal="right" vertical="center" indent="2"/>
    </xf>
    <xf numFmtId="3" fontId="19" fillId="0" borderId="0" xfId="4" applyNumberFormat="1" applyFont="1" applyBorder="1" applyAlignment="1">
      <alignment horizontal="center" vertical="center"/>
    </xf>
    <xf numFmtId="3" fontId="19" fillId="0" borderId="4" xfId="4" applyNumberFormat="1" applyFont="1" applyBorder="1" applyAlignment="1">
      <alignment horizontal="center" vertical="center"/>
    </xf>
    <xf numFmtId="0" fontId="19" fillId="10" borderId="10" xfId="4" applyFont="1" applyFill="1" applyBorder="1" applyAlignment="1">
      <alignment horizontal="center" wrapText="1"/>
    </xf>
    <xf numFmtId="0" fontId="19" fillId="10" borderId="76" xfId="4" applyFont="1" applyFill="1" applyBorder="1" applyAlignment="1">
      <alignment horizontal="center" wrapText="1"/>
    </xf>
    <xf numFmtId="0" fontId="19" fillId="10" borderId="12" xfId="4" applyFont="1" applyFill="1" applyBorder="1" applyAlignment="1">
      <alignment horizontal="center" wrapText="1"/>
    </xf>
    <xf numFmtId="0" fontId="3" fillId="0" borderId="0" xfId="14" applyBorder="1"/>
    <xf numFmtId="0" fontId="3" fillId="0" borderId="3" xfId="14" applyBorder="1"/>
    <xf numFmtId="0" fontId="17" fillId="0" borderId="0" xfId="9" applyBorder="1"/>
    <xf numFmtId="0" fontId="3" fillId="18" borderId="0" xfId="14" applyFill="1"/>
    <xf numFmtId="0" fontId="31" fillId="18" borderId="0" xfId="14" applyFont="1" applyFill="1" applyAlignment="1">
      <alignment horizontal="center"/>
    </xf>
    <xf numFmtId="3" fontId="14" fillId="0" borderId="12" xfId="0" applyNumberFormat="1" applyFont="1" applyBorder="1" applyAlignment="1">
      <alignment horizontal="right"/>
    </xf>
    <xf numFmtId="3" fontId="10" fillId="0" borderId="0" xfId="0" applyNumberFormat="1" applyFont="1" applyAlignment="1"/>
    <xf numFmtId="3" fontId="0" fillId="0" borderId="0" xfId="0" applyNumberFormat="1"/>
    <xf numFmtId="3" fontId="19" fillId="4" borderId="12" xfId="4" applyNumberFormat="1" applyFont="1" applyFill="1" applyBorder="1" applyAlignment="1">
      <alignment horizontal="right" vertical="center" wrapText="1" indent="2"/>
    </xf>
    <xf numFmtId="0" fontId="34" fillId="19" borderId="0" xfId="0" applyFont="1" applyFill="1"/>
    <xf numFmtId="0" fontId="35" fillId="19" borderId="0" xfId="0" applyFont="1" applyFill="1"/>
    <xf numFmtId="0" fontId="19" fillId="10" borderId="0" xfId="4" applyFont="1" applyFill="1" applyBorder="1" applyAlignment="1">
      <alignment horizontal="center" vertical="center" wrapText="1"/>
    </xf>
    <xf numFmtId="0" fontId="19" fillId="10" borderId="34" xfId="4" applyFont="1" applyFill="1" applyBorder="1" applyAlignment="1">
      <alignment horizontal="center" vertical="center" wrapText="1"/>
    </xf>
    <xf numFmtId="0" fontId="19" fillId="10" borderId="4" xfId="4" applyFont="1" applyFill="1" applyBorder="1" applyAlignment="1">
      <alignment horizontal="center" vertical="center" wrapText="1"/>
    </xf>
    <xf numFmtId="0" fontId="37" fillId="0" borderId="3" xfId="4" applyFont="1" applyBorder="1" applyAlignment="1">
      <alignment horizontal="left" vertical="center" wrapText="1" indent="1"/>
    </xf>
    <xf numFmtId="0" fontId="5" fillId="4" borderId="0" xfId="6" applyFill="1"/>
    <xf numFmtId="0" fontId="32" fillId="4" borderId="0" xfId="6" applyFont="1" applyFill="1"/>
    <xf numFmtId="0" fontId="1" fillId="4" borderId="0" xfId="6" applyFont="1" applyFill="1"/>
    <xf numFmtId="0" fontId="31" fillId="4" borderId="0" xfId="6" applyFont="1" applyFill="1"/>
    <xf numFmtId="0" fontId="0" fillId="4" borderId="0" xfId="0" applyFill="1"/>
    <xf numFmtId="0" fontId="33" fillId="4" borderId="0" xfId="0" applyFont="1" applyFill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4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13" fillId="0" borderId="0" xfId="6" applyFont="1" applyAlignment="1">
      <alignment horizontal="left" vertical="center" wrapText="1"/>
    </xf>
    <xf numFmtId="0" fontId="22" fillId="6" borderId="30" xfId="4" applyFont="1" applyFill="1" applyBorder="1" applyAlignment="1">
      <alignment horizontal="left" vertical="center" indent="1"/>
    </xf>
    <xf numFmtId="0" fontId="22" fillId="6" borderId="33" xfId="4" applyFont="1" applyFill="1" applyBorder="1" applyAlignment="1">
      <alignment horizontal="left" vertical="center" indent="1"/>
    </xf>
    <xf numFmtId="0" fontId="22" fillId="6" borderId="13" xfId="4" applyFont="1" applyFill="1" applyBorder="1" applyAlignment="1">
      <alignment horizontal="center" vertical="center" wrapText="1"/>
    </xf>
    <xf numFmtId="0" fontId="22" fillId="6" borderId="22" xfId="4" applyFont="1" applyFill="1" applyBorder="1" applyAlignment="1">
      <alignment horizontal="center" vertical="center" wrapText="1"/>
    </xf>
    <xf numFmtId="0" fontId="22" fillId="6" borderId="31" xfId="4" applyFont="1" applyFill="1" applyBorder="1" applyAlignment="1">
      <alignment horizontal="center" vertical="center" wrapText="1"/>
    </xf>
    <xf numFmtId="0" fontId="22" fillId="6" borderId="32" xfId="4" applyFont="1" applyFill="1" applyBorder="1" applyAlignment="1">
      <alignment horizontal="center" vertical="center"/>
    </xf>
    <xf numFmtId="0" fontId="13" fillId="0" borderId="0" xfId="6" applyFont="1" applyAlignment="1">
      <alignment horizontal="left" wrapText="1"/>
    </xf>
    <xf numFmtId="0" fontId="22" fillId="6" borderId="36" xfId="4" applyFont="1" applyFill="1" applyBorder="1" applyAlignment="1">
      <alignment horizontal="center" wrapText="1"/>
    </xf>
    <xf numFmtId="0" fontId="22" fillId="6" borderId="31" xfId="4" applyFont="1" applyFill="1" applyBorder="1" applyAlignment="1">
      <alignment horizontal="center" wrapText="1"/>
    </xf>
    <xf numFmtId="0" fontId="17" fillId="0" borderId="0" xfId="9" applyFont="1" applyBorder="1" applyAlignment="1">
      <alignment horizontal="center" vertical="center"/>
    </xf>
    <xf numFmtId="0" fontId="22" fillId="6" borderId="36" xfId="4" applyFont="1" applyFill="1" applyBorder="1" applyAlignment="1">
      <alignment horizontal="center" vertical="center" wrapText="1"/>
    </xf>
    <xf numFmtId="0" fontId="24" fillId="7" borderId="30" xfId="4" applyFont="1" applyFill="1" applyBorder="1" applyAlignment="1">
      <alignment horizontal="left" vertical="center" indent="1"/>
    </xf>
    <xf numFmtId="0" fontId="24" fillId="7" borderId="33" xfId="4" applyFont="1" applyFill="1" applyBorder="1" applyAlignment="1">
      <alignment horizontal="left" vertical="center" indent="1"/>
    </xf>
    <xf numFmtId="0" fontId="19" fillId="7" borderId="13" xfId="4" applyFont="1" applyFill="1" applyBorder="1" applyAlignment="1">
      <alignment horizontal="center" vertical="center" wrapText="1"/>
    </xf>
    <xf numFmtId="0" fontId="19" fillId="7" borderId="22" xfId="4" applyFont="1" applyFill="1" applyBorder="1" applyAlignment="1">
      <alignment horizontal="center" vertical="center" wrapText="1"/>
    </xf>
    <xf numFmtId="0" fontId="19" fillId="7" borderId="36" xfId="4" applyFont="1" applyFill="1" applyBorder="1" applyAlignment="1">
      <alignment horizontal="center" wrapText="1"/>
    </xf>
    <xf numFmtId="0" fontId="19" fillId="7" borderId="31" xfId="4" applyFont="1" applyFill="1" applyBorder="1" applyAlignment="1">
      <alignment horizontal="center" wrapText="1"/>
    </xf>
    <xf numFmtId="0" fontId="24" fillId="7" borderId="32" xfId="4" applyFont="1" applyFill="1" applyBorder="1" applyAlignment="1">
      <alignment horizontal="center" vertical="center"/>
    </xf>
    <xf numFmtId="0" fontId="10" fillId="0" borderId="0" xfId="6" applyFont="1" applyAlignment="1">
      <alignment horizontal="center" wrapText="1"/>
    </xf>
    <xf numFmtId="0" fontId="24" fillId="8" borderId="30" xfId="4" applyFont="1" applyFill="1" applyBorder="1" applyAlignment="1">
      <alignment horizontal="left" vertical="center" indent="1"/>
    </xf>
    <xf numFmtId="0" fontId="24" fillId="8" borderId="33" xfId="4" applyFont="1" applyFill="1" applyBorder="1" applyAlignment="1">
      <alignment horizontal="left" vertical="center" indent="1"/>
    </xf>
    <xf numFmtId="0" fontId="19" fillId="8" borderId="13" xfId="4" applyFont="1" applyFill="1" applyBorder="1" applyAlignment="1">
      <alignment horizontal="center" vertical="center" wrapText="1"/>
    </xf>
    <xf numFmtId="0" fontId="19" fillId="8" borderId="22" xfId="4" applyFont="1" applyFill="1" applyBorder="1" applyAlignment="1">
      <alignment horizontal="center" vertical="center" wrapText="1"/>
    </xf>
    <xf numFmtId="0" fontId="19" fillId="8" borderId="31" xfId="4" applyFont="1" applyFill="1" applyBorder="1" applyAlignment="1">
      <alignment horizontal="center" vertical="center" wrapText="1"/>
    </xf>
    <xf numFmtId="0" fontId="24" fillId="8" borderId="38" xfId="4" applyFont="1" applyFill="1" applyBorder="1" applyAlignment="1">
      <alignment horizontal="center" vertical="center"/>
    </xf>
    <xf numFmtId="0" fontId="24" fillId="8" borderId="32" xfId="4" applyFont="1" applyFill="1" applyBorder="1" applyAlignment="1">
      <alignment horizontal="center" vertical="center"/>
    </xf>
    <xf numFmtId="0" fontId="19" fillId="8" borderId="36" xfId="4" applyFont="1" applyFill="1" applyBorder="1" applyAlignment="1">
      <alignment horizontal="center" vertical="center" wrapText="1"/>
    </xf>
    <xf numFmtId="0" fontId="19" fillId="8" borderId="36" xfId="4" applyFont="1" applyFill="1" applyBorder="1" applyAlignment="1">
      <alignment horizontal="center" wrapText="1"/>
    </xf>
    <xf numFmtId="0" fontId="24" fillId="7" borderId="38" xfId="4" applyFont="1" applyFill="1" applyBorder="1" applyAlignment="1">
      <alignment horizontal="center" vertical="center"/>
    </xf>
    <xf numFmtId="0" fontId="13" fillId="4" borderId="0" xfId="6" applyFont="1" applyFill="1" applyAlignment="1">
      <alignment horizontal="left" wrapText="1"/>
    </xf>
    <xf numFmtId="0" fontId="22" fillId="9" borderId="30" xfId="4" applyFont="1" applyFill="1" applyBorder="1" applyAlignment="1">
      <alignment horizontal="left" vertical="center" indent="1"/>
    </xf>
    <xf numFmtId="0" fontId="22" fillId="9" borderId="33" xfId="4" applyFont="1" applyFill="1" applyBorder="1" applyAlignment="1">
      <alignment horizontal="left" vertical="center" indent="1"/>
    </xf>
    <xf numFmtId="0" fontId="22" fillId="9" borderId="13" xfId="4" applyFont="1" applyFill="1" applyBorder="1" applyAlignment="1">
      <alignment horizontal="center" vertical="center" wrapText="1"/>
    </xf>
    <xf numFmtId="0" fontId="22" fillId="9" borderId="22" xfId="4" applyFont="1" applyFill="1" applyBorder="1" applyAlignment="1">
      <alignment horizontal="center" vertical="center" wrapText="1"/>
    </xf>
    <xf numFmtId="0" fontId="22" fillId="9" borderId="31" xfId="4" applyFont="1" applyFill="1" applyBorder="1" applyAlignment="1">
      <alignment horizontal="center" wrapText="1"/>
    </xf>
    <xf numFmtId="0" fontId="22" fillId="9" borderId="38" xfId="4" applyFont="1" applyFill="1" applyBorder="1" applyAlignment="1">
      <alignment horizontal="center" vertical="center"/>
    </xf>
    <xf numFmtId="0" fontId="22" fillId="9" borderId="32" xfId="4" applyFont="1" applyFill="1" applyBorder="1" applyAlignment="1">
      <alignment horizontal="center" vertical="center"/>
    </xf>
    <xf numFmtId="0" fontId="22" fillId="9" borderId="36" xfId="4" applyFont="1" applyFill="1" applyBorder="1" applyAlignment="1">
      <alignment horizontal="center" wrapText="1"/>
    </xf>
    <xf numFmtId="0" fontId="22" fillId="9" borderId="41" xfId="4" applyFont="1" applyFill="1" applyBorder="1" applyAlignment="1">
      <alignment horizontal="center" vertical="center"/>
    </xf>
    <xf numFmtId="0" fontId="22" fillId="11" borderId="30" xfId="4" applyFont="1" applyFill="1" applyBorder="1" applyAlignment="1">
      <alignment horizontal="left" vertical="center" indent="1"/>
    </xf>
    <xf numFmtId="0" fontId="22" fillId="11" borderId="33" xfId="4" applyFont="1" applyFill="1" applyBorder="1" applyAlignment="1">
      <alignment horizontal="left" vertical="center" indent="1"/>
    </xf>
    <xf numFmtId="0" fontId="22" fillId="11" borderId="13" xfId="4" applyFont="1" applyFill="1" applyBorder="1" applyAlignment="1">
      <alignment horizontal="center" vertical="center" wrapText="1"/>
    </xf>
    <xf numFmtId="0" fontId="22" fillId="11" borderId="22" xfId="4" applyFont="1" applyFill="1" applyBorder="1" applyAlignment="1">
      <alignment horizontal="center" vertical="center" wrapText="1"/>
    </xf>
    <xf numFmtId="0" fontId="22" fillId="11" borderId="31" xfId="4" applyFont="1" applyFill="1" applyBorder="1" applyAlignment="1">
      <alignment horizontal="center" vertical="center" wrapText="1"/>
    </xf>
    <xf numFmtId="0" fontId="22" fillId="11" borderId="38" xfId="4" applyFont="1" applyFill="1" applyBorder="1" applyAlignment="1">
      <alignment horizontal="center" vertical="center"/>
    </xf>
    <xf numFmtId="0" fontId="22" fillId="11" borderId="32" xfId="4" applyFont="1" applyFill="1" applyBorder="1" applyAlignment="1">
      <alignment horizontal="center" vertical="center"/>
    </xf>
    <xf numFmtId="0" fontId="22" fillId="11" borderId="13" xfId="3" applyFont="1" applyFill="1" applyBorder="1" applyAlignment="1">
      <alignment horizontal="left" vertical="center" indent="1"/>
    </xf>
    <xf numFmtId="0" fontId="22" fillId="11" borderId="14" xfId="3" applyFont="1" applyFill="1" applyBorder="1" applyAlignment="1">
      <alignment horizontal="left" vertical="center" indent="1"/>
    </xf>
    <xf numFmtId="0" fontId="22" fillId="11" borderId="13" xfId="3" applyFont="1" applyFill="1" applyBorder="1" applyAlignment="1">
      <alignment horizontal="center" vertical="center" wrapText="1"/>
    </xf>
    <xf numFmtId="0" fontId="22" fillId="11" borderId="14" xfId="3" applyFont="1" applyFill="1" applyBorder="1" applyAlignment="1">
      <alignment horizontal="center" vertical="center" wrapText="1"/>
    </xf>
    <xf numFmtId="0" fontId="22" fillId="11" borderId="8" xfId="3" applyFont="1" applyFill="1" applyBorder="1" applyAlignment="1">
      <alignment horizontal="center" wrapText="1"/>
    </xf>
    <xf numFmtId="0" fontId="22" fillId="11" borderId="15" xfId="3" applyFont="1" applyFill="1" applyBorder="1" applyAlignment="1">
      <alignment horizontal="center" wrapText="1"/>
    </xf>
    <xf numFmtId="0" fontId="22" fillId="11" borderId="9" xfId="3" applyFont="1" applyFill="1" applyBorder="1" applyAlignment="1">
      <alignment horizontal="center" wrapText="1"/>
    </xf>
    <xf numFmtId="0" fontId="10" fillId="0" borderId="0" xfId="6" applyFont="1" applyAlignment="1">
      <alignment horizontal="center" vertical="center"/>
    </xf>
    <xf numFmtId="0" fontId="22" fillId="11" borderId="8" xfId="4" applyFont="1" applyFill="1" applyBorder="1" applyAlignment="1">
      <alignment horizontal="center" vertical="center" wrapText="1"/>
    </xf>
    <xf numFmtId="0" fontId="22" fillId="11" borderId="15" xfId="4" applyFont="1" applyFill="1" applyBorder="1" applyAlignment="1">
      <alignment horizontal="center" vertical="center" wrapText="1"/>
    </xf>
    <xf numFmtId="0" fontId="22" fillId="11" borderId="9" xfId="4" applyFont="1" applyFill="1" applyBorder="1" applyAlignment="1">
      <alignment horizontal="center" vertical="center" wrapText="1"/>
    </xf>
    <xf numFmtId="0" fontId="14" fillId="0" borderId="0" xfId="12" applyFont="1" applyAlignment="1">
      <alignment horizontal="center"/>
    </xf>
    <xf numFmtId="0" fontId="10" fillId="0" borderId="0" xfId="12" applyFont="1" applyAlignment="1">
      <alignment horizontal="center"/>
    </xf>
    <xf numFmtId="0" fontId="13" fillId="0" borderId="0" xfId="12" applyFont="1" applyAlignment="1">
      <alignment horizontal="left" vertical="center" wrapText="1"/>
    </xf>
    <xf numFmtId="0" fontId="22" fillId="12" borderId="30" xfId="4" applyFont="1" applyFill="1" applyBorder="1" applyAlignment="1">
      <alignment horizontal="left" vertical="center" indent="1"/>
    </xf>
    <xf numFmtId="0" fontId="22" fillId="12" borderId="33" xfId="4" applyFont="1" applyFill="1" applyBorder="1" applyAlignment="1">
      <alignment horizontal="left" vertical="center" indent="1"/>
    </xf>
    <xf numFmtId="0" fontId="22" fillId="12" borderId="13" xfId="4" applyFont="1" applyFill="1" applyBorder="1" applyAlignment="1">
      <alignment horizontal="center" vertical="center" wrapText="1"/>
    </xf>
    <xf numFmtId="0" fontId="22" fillId="12" borderId="22" xfId="4" applyFont="1" applyFill="1" applyBorder="1" applyAlignment="1">
      <alignment horizontal="center" vertical="center" wrapText="1"/>
    </xf>
    <xf numFmtId="0" fontId="22" fillId="12" borderId="31" xfId="4" applyFont="1" applyFill="1" applyBorder="1" applyAlignment="1">
      <alignment horizontal="center" vertical="center" wrapText="1"/>
    </xf>
    <xf numFmtId="0" fontId="22" fillId="12" borderId="38" xfId="4" applyFont="1" applyFill="1" applyBorder="1" applyAlignment="1">
      <alignment horizontal="center" vertical="center"/>
    </xf>
    <xf numFmtId="0" fontId="22" fillId="12" borderId="32" xfId="4" applyFont="1" applyFill="1" applyBorder="1" applyAlignment="1">
      <alignment horizontal="center" vertical="center"/>
    </xf>
    <xf numFmtId="0" fontId="13" fillId="0" borderId="0" xfId="12" applyFont="1" applyAlignment="1">
      <alignment horizontal="left" wrapText="1"/>
    </xf>
    <xf numFmtId="0" fontId="24" fillId="13" borderId="30" xfId="4" applyFont="1" applyFill="1" applyBorder="1" applyAlignment="1">
      <alignment horizontal="left" vertical="center" indent="1"/>
    </xf>
    <xf numFmtId="0" fontId="24" fillId="13" borderId="33" xfId="4" applyFont="1" applyFill="1" applyBorder="1" applyAlignment="1">
      <alignment horizontal="left" vertical="center" indent="1"/>
    </xf>
    <xf numFmtId="0" fontId="19" fillId="13" borderId="13" xfId="4" applyFont="1" applyFill="1" applyBorder="1" applyAlignment="1">
      <alignment horizontal="center" vertical="center" wrapText="1"/>
    </xf>
    <xf numFmtId="0" fontId="19" fillId="13" borderId="22" xfId="4" applyFont="1" applyFill="1" applyBorder="1" applyAlignment="1">
      <alignment horizontal="center" vertical="center" wrapText="1"/>
    </xf>
    <xf numFmtId="0" fontId="19" fillId="13" borderId="36" xfId="4" applyFont="1" applyFill="1" applyBorder="1" applyAlignment="1">
      <alignment horizontal="center" wrapText="1"/>
    </xf>
    <xf numFmtId="0" fontId="19" fillId="13" borderId="31" xfId="4" applyFont="1" applyFill="1" applyBorder="1" applyAlignment="1">
      <alignment horizontal="center" wrapText="1"/>
    </xf>
    <xf numFmtId="0" fontId="24" fillId="13" borderId="38" xfId="4" applyFont="1" applyFill="1" applyBorder="1" applyAlignment="1">
      <alignment horizontal="center" vertical="center"/>
    </xf>
    <xf numFmtId="0" fontId="24" fillId="13" borderId="32" xfId="4" applyFont="1" applyFill="1" applyBorder="1" applyAlignment="1">
      <alignment horizontal="center" vertical="center"/>
    </xf>
    <xf numFmtId="0" fontId="18" fillId="4" borderId="0" xfId="4" applyFont="1" applyFill="1" applyBorder="1" applyAlignment="1">
      <alignment horizontal="center" vertical="center" wrapText="1"/>
    </xf>
    <xf numFmtId="0" fontId="19" fillId="13" borderId="36" xfId="4" applyFont="1" applyFill="1" applyBorder="1" applyAlignment="1">
      <alignment horizontal="center" vertical="center" wrapText="1"/>
    </xf>
    <xf numFmtId="0" fontId="19" fillId="13" borderId="31" xfId="4" applyFont="1" applyFill="1" applyBorder="1" applyAlignment="1">
      <alignment horizontal="center" vertical="center" wrapText="1"/>
    </xf>
    <xf numFmtId="0" fontId="14" fillId="0" borderId="0" xfId="14" applyFont="1" applyAlignment="1">
      <alignment horizontal="center"/>
    </xf>
    <xf numFmtId="0" fontId="10" fillId="0" borderId="0" xfId="14" applyFont="1" applyAlignment="1">
      <alignment horizontal="center"/>
    </xf>
    <xf numFmtId="0" fontId="13" fillId="0" borderId="0" xfId="14" applyFont="1" applyAlignment="1">
      <alignment horizontal="left" vertical="center" wrapText="1"/>
    </xf>
    <xf numFmtId="0" fontId="22" fillId="14" borderId="30" xfId="4" applyFont="1" applyFill="1" applyBorder="1" applyAlignment="1">
      <alignment horizontal="left" vertical="center" indent="1"/>
    </xf>
    <xf numFmtId="0" fontId="22" fillId="14" borderId="33" xfId="4" applyFont="1" applyFill="1" applyBorder="1" applyAlignment="1">
      <alignment horizontal="left" vertical="center" indent="1"/>
    </xf>
    <xf numFmtId="0" fontId="22" fillId="14" borderId="13" xfId="4" applyFont="1" applyFill="1" applyBorder="1" applyAlignment="1">
      <alignment horizontal="center" vertical="center" wrapText="1"/>
    </xf>
    <xf numFmtId="0" fontId="22" fillId="14" borderId="22" xfId="4" applyFont="1" applyFill="1" applyBorder="1" applyAlignment="1">
      <alignment horizontal="center" vertical="center" wrapText="1"/>
    </xf>
    <xf numFmtId="0" fontId="22" fillId="14" borderId="31" xfId="4" applyFont="1" applyFill="1" applyBorder="1" applyAlignment="1">
      <alignment horizontal="center" wrapText="1"/>
    </xf>
    <xf numFmtId="0" fontId="22" fillId="14" borderId="38" xfId="4" applyFont="1" applyFill="1" applyBorder="1" applyAlignment="1">
      <alignment horizontal="center" vertical="center"/>
    </xf>
    <xf numFmtId="0" fontId="22" fillId="14" borderId="41" xfId="4" applyFont="1" applyFill="1" applyBorder="1" applyAlignment="1">
      <alignment horizontal="center" vertical="center"/>
    </xf>
    <xf numFmtId="0" fontId="22" fillId="14" borderId="32" xfId="4" applyFont="1" applyFill="1" applyBorder="1" applyAlignment="1">
      <alignment horizontal="center" vertical="center"/>
    </xf>
    <xf numFmtId="0" fontId="13" fillId="0" borderId="0" xfId="14" applyFont="1" applyAlignment="1">
      <alignment horizontal="left" wrapText="1"/>
    </xf>
    <xf numFmtId="0" fontId="22" fillId="14" borderId="36" xfId="4" applyFont="1" applyFill="1" applyBorder="1" applyAlignment="1">
      <alignment horizontal="center" wrapText="1"/>
    </xf>
    <xf numFmtId="0" fontId="24" fillId="7" borderId="41" xfId="4" applyFont="1" applyFill="1" applyBorder="1" applyAlignment="1">
      <alignment horizontal="center" vertical="center"/>
    </xf>
    <xf numFmtId="0" fontId="10" fillId="0" borderId="0" xfId="14" applyFont="1" applyAlignment="1">
      <alignment horizontal="center" wrapText="1"/>
    </xf>
    <xf numFmtId="0" fontId="24" fillId="15" borderId="13" xfId="4" applyFont="1" applyFill="1" applyBorder="1" applyAlignment="1">
      <alignment horizontal="left" vertical="center" indent="1"/>
    </xf>
    <xf numFmtId="0" fontId="24" fillId="15" borderId="14" xfId="4" applyFont="1" applyFill="1" applyBorder="1" applyAlignment="1">
      <alignment horizontal="left" vertical="center" indent="1"/>
    </xf>
    <xf numFmtId="0" fontId="19" fillId="15" borderId="13" xfId="4" applyFont="1" applyFill="1" applyBorder="1" applyAlignment="1">
      <alignment horizontal="center" vertical="center" wrapText="1"/>
    </xf>
    <xf numFmtId="0" fontId="19" fillId="15" borderId="14" xfId="4" applyFont="1" applyFill="1" applyBorder="1" applyAlignment="1">
      <alignment horizontal="center" vertical="center" wrapText="1"/>
    </xf>
    <xf numFmtId="0" fontId="19" fillId="15" borderId="36" xfId="4" applyFont="1" applyFill="1" applyBorder="1" applyAlignment="1">
      <alignment horizontal="center" wrapText="1"/>
    </xf>
    <xf numFmtId="0" fontId="24" fillId="15" borderId="32" xfId="4" applyFont="1" applyFill="1" applyBorder="1" applyAlignment="1">
      <alignment horizontal="center" vertical="center"/>
    </xf>
    <xf numFmtId="0" fontId="26" fillId="0" borderId="54" xfId="16" applyFont="1" applyBorder="1" applyAlignment="1">
      <alignment horizontal="left" vertical="top" wrapText="1"/>
    </xf>
    <xf numFmtId="0" fontId="17" fillId="0" borderId="58" xfId="16" applyFont="1" applyBorder="1" applyAlignment="1">
      <alignment horizontal="center" vertical="center"/>
    </xf>
    <xf numFmtId="0" fontId="26" fillId="0" borderId="62" xfId="16" applyFont="1" applyBorder="1" applyAlignment="1">
      <alignment horizontal="left" vertical="top" wrapText="1"/>
    </xf>
    <xf numFmtId="0" fontId="17" fillId="0" borderId="40" xfId="16" applyFont="1" applyBorder="1" applyAlignment="1">
      <alignment horizontal="center" vertical="center"/>
    </xf>
    <xf numFmtId="0" fontId="25" fillId="0" borderId="0" xfId="16" applyFont="1" applyBorder="1" applyAlignment="1">
      <alignment horizontal="center" vertical="center" wrapText="1"/>
    </xf>
    <xf numFmtId="0" fontId="17" fillId="0" borderId="0" xfId="16" applyFont="1" applyBorder="1" applyAlignment="1">
      <alignment horizontal="center" vertical="center"/>
    </xf>
    <xf numFmtId="0" fontId="26" fillId="0" borderId="0" xfId="16" applyFont="1" applyBorder="1" applyAlignment="1">
      <alignment horizontal="left"/>
    </xf>
    <xf numFmtId="0" fontId="17" fillId="0" borderId="45" xfId="16" applyBorder="1" applyAlignment="1">
      <alignment horizontal="center" vertical="center" wrapText="1"/>
    </xf>
    <xf numFmtId="0" fontId="17" fillId="0" borderId="46" xfId="16" applyFont="1" applyBorder="1" applyAlignment="1">
      <alignment horizontal="center" vertical="center"/>
    </xf>
    <xf numFmtId="0" fontId="17" fillId="0" borderId="50" xfId="16" applyFont="1" applyBorder="1" applyAlignment="1">
      <alignment horizontal="center" vertical="center"/>
    </xf>
    <xf numFmtId="0" fontId="26" fillId="0" borderId="47" xfId="16" applyFont="1" applyBorder="1" applyAlignment="1">
      <alignment horizontal="center" wrapText="1"/>
    </xf>
    <xf numFmtId="0" fontId="17" fillId="0" borderId="48" xfId="16" applyFont="1" applyBorder="1" applyAlignment="1">
      <alignment horizontal="center" vertical="center"/>
    </xf>
    <xf numFmtId="0" fontId="26" fillId="0" borderId="49" xfId="16" applyFont="1" applyBorder="1" applyAlignment="1">
      <alignment horizontal="center" wrapText="1"/>
    </xf>
    <xf numFmtId="0" fontId="17" fillId="0" borderId="53" xfId="16" applyFont="1" applyBorder="1" applyAlignment="1">
      <alignment horizontal="center" vertical="center"/>
    </xf>
    <xf numFmtId="0" fontId="24" fillId="15" borderId="30" xfId="4" applyFont="1" applyFill="1" applyBorder="1" applyAlignment="1">
      <alignment horizontal="left" vertical="center" indent="1"/>
    </xf>
    <xf numFmtId="0" fontId="24" fillId="15" borderId="33" xfId="4" applyFont="1" applyFill="1" applyBorder="1" applyAlignment="1">
      <alignment horizontal="left" vertical="center" indent="1"/>
    </xf>
    <xf numFmtId="0" fontId="19" fillId="15" borderId="22" xfId="4" applyFont="1" applyFill="1" applyBorder="1" applyAlignment="1">
      <alignment horizontal="center" vertical="center" wrapText="1"/>
    </xf>
    <xf numFmtId="0" fontId="24" fillId="10" borderId="30" xfId="4" applyFont="1" applyFill="1" applyBorder="1" applyAlignment="1">
      <alignment horizontal="left" vertical="center" indent="1"/>
    </xf>
    <xf numFmtId="0" fontId="24" fillId="10" borderId="33" xfId="4" applyFont="1" applyFill="1" applyBorder="1" applyAlignment="1">
      <alignment horizontal="left" vertical="center" indent="1"/>
    </xf>
    <xf numFmtId="0" fontId="19" fillId="10" borderId="13" xfId="4" applyFont="1" applyFill="1" applyBorder="1" applyAlignment="1">
      <alignment horizontal="center" vertical="center" wrapText="1"/>
    </xf>
    <xf numFmtId="0" fontId="19" fillId="10" borderId="22" xfId="4" applyFont="1" applyFill="1" applyBorder="1" applyAlignment="1">
      <alignment horizontal="center" vertical="center" wrapText="1"/>
    </xf>
    <xf numFmtId="0" fontId="19" fillId="10" borderId="31" xfId="4" applyFont="1" applyFill="1" applyBorder="1" applyAlignment="1">
      <alignment horizontal="center" wrapText="1"/>
    </xf>
    <xf numFmtId="0" fontId="24" fillId="10" borderId="38" xfId="4" applyFont="1" applyFill="1" applyBorder="1" applyAlignment="1">
      <alignment horizontal="center" vertical="center"/>
    </xf>
    <xf numFmtId="0" fontId="24" fillId="10" borderId="32" xfId="4" applyFont="1" applyFill="1" applyBorder="1" applyAlignment="1">
      <alignment horizontal="center" vertical="center"/>
    </xf>
    <xf numFmtId="0" fontId="19" fillId="10" borderId="36" xfId="4" applyFont="1" applyFill="1" applyBorder="1" applyAlignment="1">
      <alignment horizontal="center" wrapText="1"/>
    </xf>
    <xf numFmtId="0" fontId="24" fillId="16" borderId="30" xfId="4" applyFont="1" applyFill="1" applyBorder="1" applyAlignment="1">
      <alignment horizontal="left" vertical="center" indent="1"/>
    </xf>
    <xf numFmtId="0" fontId="24" fillId="16" borderId="33" xfId="4" applyFont="1" applyFill="1" applyBorder="1" applyAlignment="1">
      <alignment horizontal="left" vertical="center" indent="1"/>
    </xf>
    <xf numFmtId="0" fontId="19" fillId="16" borderId="13" xfId="4" applyFont="1" applyFill="1" applyBorder="1" applyAlignment="1">
      <alignment horizontal="center" vertical="center" wrapText="1"/>
    </xf>
    <xf numFmtId="0" fontId="19" fillId="16" borderId="22" xfId="4" applyFont="1" applyFill="1" applyBorder="1" applyAlignment="1">
      <alignment horizontal="center" vertical="center" wrapText="1"/>
    </xf>
    <xf numFmtId="0" fontId="19" fillId="16" borderId="31" xfId="4" applyFont="1" applyFill="1" applyBorder="1" applyAlignment="1">
      <alignment horizontal="center" vertical="center" wrapText="1"/>
    </xf>
    <xf numFmtId="0" fontId="24" fillId="16" borderId="38" xfId="4" applyFont="1" applyFill="1" applyBorder="1" applyAlignment="1">
      <alignment horizontal="center" vertical="center"/>
    </xf>
    <xf numFmtId="0" fontId="24" fillId="16" borderId="32" xfId="4" applyFont="1" applyFill="1" applyBorder="1" applyAlignment="1">
      <alignment horizontal="center" vertical="center"/>
    </xf>
    <xf numFmtId="0" fontId="24" fillId="16" borderId="13" xfId="4" applyFont="1" applyFill="1" applyBorder="1" applyAlignment="1">
      <alignment horizontal="left" vertical="center" indent="1"/>
    </xf>
    <xf numFmtId="0" fontId="24" fillId="16" borderId="14" xfId="4" applyFont="1" applyFill="1" applyBorder="1" applyAlignment="1">
      <alignment horizontal="left" vertical="center" indent="1"/>
    </xf>
    <xf numFmtId="0" fontId="19" fillId="16" borderId="14" xfId="4" applyFont="1" applyFill="1" applyBorder="1" applyAlignment="1">
      <alignment horizontal="center" vertical="center" wrapText="1"/>
    </xf>
    <xf numFmtId="0" fontId="19" fillId="16" borderId="8" xfId="4" applyFont="1" applyFill="1" applyBorder="1" applyAlignment="1">
      <alignment horizontal="center" vertical="center" wrapText="1"/>
    </xf>
    <xf numFmtId="0" fontId="19" fillId="16" borderId="15" xfId="4" applyFont="1" applyFill="1" applyBorder="1" applyAlignment="1">
      <alignment horizontal="center" vertical="center" wrapText="1"/>
    </xf>
    <xf numFmtId="0" fontId="19" fillId="16" borderId="9" xfId="4" applyFont="1" applyFill="1" applyBorder="1" applyAlignment="1">
      <alignment horizontal="center" vertical="center" wrapText="1"/>
    </xf>
    <xf numFmtId="0" fontId="19" fillId="16" borderId="36" xfId="4" applyFont="1" applyFill="1" applyBorder="1" applyAlignment="1">
      <alignment horizontal="center" wrapText="1"/>
    </xf>
    <xf numFmtId="0" fontId="14" fillId="0" borderId="0" xfId="14" applyFont="1" applyAlignment="1">
      <alignment horizontal="center" vertical="center"/>
    </xf>
    <xf numFmtId="0" fontId="10" fillId="0" borderId="0" xfId="14" applyFont="1" applyAlignment="1">
      <alignment horizontal="center" vertical="center" wrapText="1"/>
    </xf>
    <xf numFmtId="0" fontId="22" fillId="17" borderId="30" xfId="4" applyFont="1" applyFill="1" applyBorder="1" applyAlignment="1">
      <alignment horizontal="left" vertical="center" indent="1"/>
    </xf>
    <xf numFmtId="0" fontId="22" fillId="17" borderId="33" xfId="4" applyFont="1" applyFill="1" applyBorder="1" applyAlignment="1">
      <alignment horizontal="left" vertical="center" indent="1"/>
    </xf>
    <xf numFmtId="0" fontId="22" fillId="17" borderId="13" xfId="4" applyFont="1" applyFill="1" applyBorder="1" applyAlignment="1">
      <alignment horizontal="center" vertical="center" wrapText="1"/>
    </xf>
    <xf numFmtId="0" fontId="22" fillId="17" borderId="22" xfId="4" applyFont="1" applyFill="1" applyBorder="1" applyAlignment="1">
      <alignment horizontal="center" vertical="center" wrapText="1"/>
    </xf>
    <xf numFmtId="0" fontId="22" fillId="17" borderId="31" xfId="4" applyFont="1" applyFill="1" applyBorder="1" applyAlignment="1">
      <alignment horizontal="center" wrapText="1"/>
    </xf>
    <xf numFmtId="0" fontId="22" fillId="17" borderId="32" xfId="4" applyFont="1" applyFill="1" applyBorder="1" applyAlignment="1">
      <alignment horizontal="center" vertical="center"/>
    </xf>
    <xf numFmtId="0" fontId="22" fillId="17" borderId="36" xfId="4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left" vertical="center" wrapText="1" indent="1"/>
    </xf>
    <xf numFmtId="0" fontId="14" fillId="3" borderId="14" xfId="0" applyFont="1" applyFill="1" applyBorder="1" applyAlignment="1">
      <alignment horizontal="left" vertical="center" wrapText="1" inden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left" vertical="center" wrapText="1" indent="1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 indent="1"/>
    </xf>
    <xf numFmtId="0" fontId="12" fillId="3" borderId="14" xfId="0" applyFont="1" applyFill="1" applyBorder="1" applyAlignment="1">
      <alignment horizontal="left" vertical="center" indent="1"/>
    </xf>
    <xf numFmtId="0" fontId="14" fillId="3" borderId="8" xfId="0" applyFont="1" applyFill="1" applyBorder="1" applyAlignment="1">
      <alignment horizontal="center" wrapText="1"/>
    </xf>
    <xf numFmtId="0" fontId="14" fillId="3" borderId="15" xfId="0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center" indent="1"/>
    </xf>
    <xf numFmtId="0" fontId="11" fillId="3" borderId="14" xfId="0" applyFont="1" applyFill="1" applyBorder="1" applyAlignment="1">
      <alignment horizontal="left" vertical="center" inden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center" wrapText="1" indent="1"/>
    </xf>
    <xf numFmtId="0" fontId="11" fillId="3" borderId="14" xfId="0" applyFont="1" applyFill="1" applyBorder="1" applyAlignment="1">
      <alignment horizontal="left" vertical="center" wrapText="1" indent="1"/>
    </xf>
    <xf numFmtId="0" fontId="10" fillId="5" borderId="71" xfId="17" applyFont="1" applyFill="1" applyBorder="1" applyAlignment="1">
      <alignment horizontal="left" vertical="center" indent="1"/>
    </xf>
    <xf numFmtId="0" fontId="14" fillId="0" borderId="0" xfId="17" applyFont="1" applyAlignment="1">
      <alignment horizontal="center"/>
    </xf>
    <xf numFmtId="0" fontId="10" fillId="0" borderId="0" xfId="17" applyFont="1" applyAlignment="1">
      <alignment horizontal="center" wrapText="1"/>
    </xf>
    <xf numFmtId="0" fontId="14" fillId="0" borderId="68" xfId="17" applyFont="1" applyBorder="1" applyAlignment="1">
      <alignment horizontal="left" vertical="center"/>
    </xf>
    <xf numFmtId="0" fontId="14" fillId="0" borderId="69" xfId="17" applyFont="1" applyBorder="1" applyAlignment="1">
      <alignment horizontal="left" vertical="center"/>
    </xf>
    <xf numFmtId="0" fontId="10" fillId="0" borderId="71" xfId="17" applyFont="1" applyBorder="1" applyAlignment="1">
      <alignment horizontal="left" vertical="center" indent="1"/>
    </xf>
    <xf numFmtId="0" fontId="10" fillId="0" borderId="73" xfId="17" applyFont="1" applyBorder="1" applyAlignment="1">
      <alignment horizontal="left" vertical="center" indent="1"/>
    </xf>
  </cellXfs>
  <cellStyles count="19">
    <cellStyle name="Millares" xfId="1" builtinId="3"/>
    <cellStyle name="Millares 2" xfId="18"/>
    <cellStyle name="Normal" xfId="0" builtinId="0"/>
    <cellStyle name="Normal 2" xfId="6"/>
    <cellStyle name="Normal 3" xfId="12"/>
    <cellStyle name="Normal 4" xfId="14"/>
    <cellStyle name="Normal 5" xfId="17"/>
    <cellStyle name="Normal_Cuadro 1" xfId="8"/>
    <cellStyle name="Normal_Cuadro 2" xfId="4"/>
    <cellStyle name="Normal_Cuadro 2 y gráfico 1 y 2" xfId="10"/>
    <cellStyle name="Normal_Cuadro 2 y gráfico 1 y 2_1" xfId="11"/>
    <cellStyle name="Normal_Cuadro 3" xfId="9"/>
    <cellStyle name="Normal_Cuadro 4" xfId="5"/>
    <cellStyle name="Normal_Cuadro 4 y gráfico 5" xfId="16"/>
    <cellStyle name="Normal_Hoja1" xfId="3"/>
    <cellStyle name="Porcentual" xfId="2" builtinId="5"/>
    <cellStyle name="Porcentual 2" xfId="7"/>
    <cellStyle name="Porcentual 3" xfId="13"/>
    <cellStyle name="Porcentual 4" xfId="15"/>
  </cellStyles>
  <dxfs count="0"/>
  <tableStyles count="0" defaultTableStyle="TableStyleMedium9" defaultPivotStyle="PivotStyleLight16"/>
  <colors>
    <mruColors>
      <color rgb="FF0000E6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REPÚBLICA DOMINICANA: Porcentaje de establecimientos, según provincia</a:t>
            </a:r>
          </a:p>
        </c:rich>
      </c:tx>
      <c:layout>
        <c:manualLayout>
          <c:xMode val="edge"/>
          <c:yMode val="edge"/>
          <c:x val="0.12723989501312341"/>
          <c:y val="2.1052631578947382E-2"/>
        </c:manualLayout>
      </c:layout>
      <c:overlay val="1"/>
    </c:title>
    <c:plotArea>
      <c:layout>
        <c:manualLayout>
          <c:layoutTarget val="inner"/>
          <c:xMode val="edge"/>
          <c:yMode val="edge"/>
          <c:x val="0.28843826436589243"/>
          <c:y val="0.11681422534280358"/>
          <c:w val="0.66356888367677724"/>
          <c:h val="0.81605283426413056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tx2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1, Mapa 2, Gráfico 1'!$B$43:$B$74</c:f>
              <c:strCache>
                <c:ptCount val="32"/>
                <c:pt idx="0">
                  <c:v>Independencia</c:v>
                </c:pt>
                <c:pt idx="1">
                  <c:v>Pedernales</c:v>
                </c:pt>
                <c:pt idx="2">
                  <c:v>Elías Piña</c:v>
                </c:pt>
                <c:pt idx="3">
                  <c:v>San José de Ocoa</c:v>
                </c:pt>
                <c:pt idx="4">
                  <c:v>Santiago Rodríguez</c:v>
                </c:pt>
                <c:pt idx="5">
                  <c:v>Baoruco</c:v>
                </c:pt>
                <c:pt idx="6">
                  <c:v>Hato Mayor</c:v>
                </c:pt>
                <c:pt idx="7">
                  <c:v>El Seibo</c:v>
                </c:pt>
                <c:pt idx="8">
                  <c:v>Hermanas Mirabal</c:v>
                </c:pt>
                <c:pt idx="9">
                  <c:v>Dajabón</c:v>
                </c:pt>
                <c:pt idx="10">
                  <c:v>Samaná</c:v>
                </c:pt>
                <c:pt idx="11">
                  <c:v>María Trinidad Sánchez</c:v>
                </c:pt>
                <c:pt idx="12">
                  <c:v>Valverde</c:v>
                </c:pt>
                <c:pt idx="13">
                  <c:v>Monte Cristi</c:v>
                </c:pt>
                <c:pt idx="14">
                  <c:v>Peravia</c:v>
                </c:pt>
                <c:pt idx="15">
                  <c:v>Monseñor Nouel</c:v>
                </c:pt>
                <c:pt idx="16">
                  <c:v>Barahona</c:v>
                </c:pt>
                <c:pt idx="17">
                  <c:v>Azua</c:v>
                </c:pt>
                <c:pt idx="18">
                  <c:v>Sánchez Ramírez</c:v>
                </c:pt>
                <c:pt idx="19">
                  <c:v>San Pedro de Macorís</c:v>
                </c:pt>
                <c:pt idx="20">
                  <c:v>San Juan</c:v>
                </c:pt>
                <c:pt idx="21">
                  <c:v>Espaillat</c:v>
                </c:pt>
                <c:pt idx="22">
                  <c:v>Monte Plata</c:v>
                </c:pt>
                <c:pt idx="23">
                  <c:v>Duarte</c:v>
                </c:pt>
                <c:pt idx="24">
                  <c:v>La Altagracia</c:v>
                </c:pt>
                <c:pt idx="25">
                  <c:v>La Romana</c:v>
                </c:pt>
                <c:pt idx="26">
                  <c:v>La Vega</c:v>
                </c:pt>
                <c:pt idx="27">
                  <c:v>Puerto Plata</c:v>
                </c:pt>
                <c:pt idx="28">
                  <c:v>San Cristóbal</c:v>
                </c:pt>
                <c:pt idx="29">
                  <c:v>Distrito Nacional</c:v>
                </c:pt>
                <c:pt idx="30">
                  <c:v>Santiago</c:v>
                </c:pt>
                <c:pt idx="31">
                  <c:v>Santo Domingo</c:v>
                </c:pt>
              </c:strCache>
            </c:strRef>
          </c:cat>
          <c:val>
            <c:numRef>
              <c:f>'Cuadro 1, Mapa 2, Gráfico 1'!$C$43:$C$74</c:f>
              <c:numCache>
                <c:formatCode>0.0%</c:formatCode>
                <c:ptCount val="32"/>
                <c:pt idx="0">
                  <c:v>3.4216081996083967E-3</c:v>
                </c:pt>
                <c:pt idx="1">
                  <c:v>3.9357245211608088E-3</c:v>
                </c:pt>
                <c:pt idx="2">
                  <c:v>4.5942309585534739E-3</c:v>
                </c:pt>
                <c:pt idx="3">
                  <c:v>5.5415176276266418E-3</c:v>
                </c:pt>
                <c:pt idx="4">
                  <c:v>5.7821678206937286E-3</c:v>
                </c:pt>
                <c:pt idx="5">
                  <c:v>6.854155044356206E-3</c:v>
                </c:pt>
                <c:pt idx="6">
                  <c:v>8.0092759710782228E-3</c:v>
                </c:pt>
                <c:pt idx="7">
                  <c:v>9.5319353744845164E-3</c:v>
                </c:pt>
                <c:pt idx="8">
                  <c:v>1.0181690895765649E-2</c:v>
                </c:pt>
                <c:pt idx="9">
                  <c:v>1.112897756483882E-2</c:v>
                </c:pt>
                <c:pt idx="10">
                  <c:v>1.460527899014428E-2</c:v>
                </c:pt>
                <c:pt idx="11">
                  <c:v>1.4985943840995854E-2</c:v>
                </c:pt>
                <c:pt idx="12">
                  <c:v>1.5397236898237784E-2</c:v>
                </c:pt>
                <c:pt idx="13">
                  <c:v>1.5519749723799211E-2</c:v>
                </c:pt>
                <c:pt idx="14">
                  <c:v>1.5666327568667347E-2</c:v>
                </c:pt>
                <c:pt idx="15">
                  <c:v>1.5670703026723111E-2</c:v>
                </c:pt>
                <c:pt idx="16">
                  <c:v>1.6169505245080346E-2</c:v>
                </c:pt>
                <c:pt idx="17">
                  <c:v>1.6261389864251415E-2</c:v>
                </c:pt>
                <c:pt idx="18">
                  <c:v>1.8650389962699219E-2</c:v>
                </c:pt>
                <c:pt idx="19">
                  <c:v>2.0726544810159814E-2</c:v>
                </c:pt>
                <c:pt idx="20">
                  <c:v>2.1476935866723546E-2</c:v>
                </c:pt>
                <c:pt idx="21">
                  <c:v>2.2505168509828373E-2</c:v>
                </c:pt>
                <c:pt idx="22">
                  <c:v>2.3529025694877432E-2</c:v>
                </c:pt>
                <c:pt idx="23">
                  <c:v>2.5738632013038869E-2</c:v>
                </c:pt>
                <c:pt idx="24">
                  <c:v>2.7165031339218323E-2</c:v>
                </c:pt>
                <c:pt idx="25">
                  <c:v>2.9363699012240344E-2</c:v>
                </c:pt>
                <c:pt idx="26">
                  <c:v>3.5309946510025267E-2</c:v>
                </c:pt>
                <c:pt idx="27">
                  <c:v>3.9442566643695512E-2</c:v>
                </c:pt>
                <c:pt idx="28">
                  <c:v>5.0967523162581088E-2</c:v>
                </c:pt>
                <c:pt idx="29">
                  <c:v>0.1277546243122327</c:v>
                </c:pt>
                <c:pt idx="30">
                  <c:v>0.13231166387731216</c:v>
                </c:pt>
                <c:pt idx="31">
                  <c:v>0.23180082914930156</c:v>
                </c:pt>
              </c:numCache>
            </c:numRef>
          </c:val>
        </c:ser>
        <c:axId val="107766144"/>
        <c:axId val="107768064"/>
      </c:barChart>
      <c:catAx>
        <c:axId val="1077661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Provincia</a:t>
                </a:r>
              </a:p>
            </c:rich>
          </c:tx>
        </c:title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07768064"/>
        <c:crosses val="autoZero"/>
        <c:auto val="1"/>
        <c:lblAlgn val="ctr"/>
        <c:lblOffset val="100"/>
      </c:catAx>
      <c:valAx>
        <c:axId val="10776806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0776614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10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</a:t>
            </a:r>
            <a:r>
              <a:rPr lang="es-DO" sz="900" b="0" i="0" u="none" strike="noStrike" baseline="0"/>
              <a:t>CIBAO SUR</a:t>
            </a:r>
            <a:r>
              <a:rPr lang="es-DO" sz="900" b="0" baseline="0">
                <a:latin typeface="Franklin Gothic Book" pitchFamily="34" charset="0"/>
              </a:rPr>
              <a:t>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5111429102858206"/>
          <c:y val="0.11900512985100872"/>
          <c:w val="0.44039399012131353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11 y gráfico 10'!$I$8:$I$17</c:f>
              <c:strCache>
                <c:ptCount val="10"/>
                <c:pt idx="0">
                  <c:v>Servicios financieros, excepto seguros y fondos de pensiones</c:v>
                </c:pt>
                <c:pt idx="1">
                  <c:v>Reparación de computadoras y enseres de uso personal y doméstico</c:v>
                </c:pt>
                <c:pt idx="2">
                  <c:v>Actividades relacionadas con la salud humana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Otras actividades de servicios</c:v>
                </c:pt>
                <c:pt idx="7">
                  <c:v>Actividades de servicio de comidas y bebidas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11 y gráfico 10'!$J$8:$J$17</c:f>
              <c:numCache>
                <c:formatCode>0.0%</c:formatCode>
                <c:ptCount val="10"/>
                <c:pt idx="0">
                  <c:v>1.6746239046641034E-2</c:v>
                </c:pt>
                <c:pt idx="1">
                  <c:v>1.8505693805762793E-2</c:v>
                </c:pt>
                <c:pt idx="2">
                  <c:v>2.171041497416314E-2</c:v>
                </c:pt>
                <c:pt idx="3">
                  <c:v>2.7083035756481372E-2</c:v>
                </c:pt>
                <c:pt idx="4">
                  <c:v>2.7742831291152032E-2</c:v>
                </c:pt>
                <c:pt idx="5">
                  <c:v>5.1244119859421247E-2</c:v>
                </c:pt>
                <c:pt idx="6">
                  <c:v>8.4453828437844464E-2</c:v>
                </c:pt>
                <c:pt idx="7">
                  <c:v>9.0863270774645163E-2</c:v>
                </c:pt>
                <c:pt idx="8">
                  <c:v>0.13431551955795576</c:v>
                </c:pt>
                <c:pt idx="9">
                  <c:v>0.36854293436604002</c:v>
                </c:pt>
              </c:numCache>
            </c:numRef>
          </c:val>
        </c:ser>
        <c:axId val="133584384"/>
        <c:axId val="133586304"/>
      </c:barChart>
      <c:catAx>
        <c:axId val="13358438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6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586304"/>
        <c:crosses val="autoZero"/>
        <c:auto val="1"/>
        <c:lblAlgn val="ctr"/>
        <c:lblOffset val="100"/>
      </c:catAx>
      <c:valAx>
        <c:axId val="13358630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58438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CIBAO SUR: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16"/>
          <c:y val="0.14635731854273096"/>
          <c:w val="0.51086971406456994"/>
          <c:h val="0.8498430149061602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445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8.0142119077220617E-2"/>
                  <c:y val="0.1113120794754076"/>
                </c:manualLayout>
              </c:layout>
              <c:showVal val="1"/>
            </c:dLbl>
            <c:dLbl>
              <c:idx val="2"/>
              <c:layout>
                <c:manualLayout>
                  <c:x val="1.8916424920569143E-2"/>
                  <c:y val="0.10864158266861638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12 y gráfico 11 y 12'!$B$15:$B$17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12 y gráfico 11 y 12'!$C$15:$C$17</c:f>
              <c:numCache>
                <c:formatCode>0.0%</c:formatCode>
                <c:ptCount val="3"/>
                <c:pt idx="0">
                  <c:v>0.85386214865933852</c:v>
                </c:pt>
                <c:pt idx="1">
                  <c:v>0.11198587887892165</c:v>
                </c:pt>
                <c:pt idx="2">
                  <c:v>3.4151972461739746E-2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12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REGIÓN </a:t>
            </a:r>
            <a:r>
              <a:rPr lang="es-DO" sz="900" b="0" i="0" u="none" strike="noStrike" baseline="0"/>
              <a:t>CIBAO SUR</a:t>
            </a:r>
            <a:r>
              <a:rPr lang="es-DO" sz="900" b="0" i="0" baseline="0">
                <a:latin typeface="Franklin Gothic Book" pitchFamily="34" charset="0"/>
              </a:rPr>
              <a:t>: Porcentaje de establecimientos por provincia,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64"/>
          <c:w val="0.71642662153569603"/>
          <c:h val="0.69669765237679693"/>
        </c:manualLayout>
      </c:layout>
      <c:barChart>
        <c:barDir val="col"/>
        <c:grouping val="clustered"/>
        <c:ser>
          <c:idx val="0"/>
          <c:order val="0"/>
          <c:tx>
            <c:strRef>
              <c:f>'Cuadro 12 y gráfico 11 y 12'!$B$15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12 y gráfico 11 y 12'!$D$14:$F$14</c:f>
              <c:strCache>
                <c:ptCount val="3"/>
                <c:pt idx="0">
                  <c:v>La Vega</c:v>
                </c:pt>
                <c:pt idx="1">
                  <c:v>Sánchez Ramírez</c:v>
                </c:pt>
                <c:pt idx="2">
                  <c:v>Monseñor Nouel</c:v>
                </c:pt>
              </c:strCache>
            </c:strRef>
          </c:cat>
          <c:val>
            <c:numRef>
              <c:f>'Cuadro 12 y gráfico 11 y 12'!$D$15:$F$15</c:f>
              <c:numCache>
                <c:formatCode>0.0%</c:formatCode>
                <c:ptCount val="3"/>
                <c:pt idx="0">
                  <c:v>0.90185873605947953</c:v>
                </c:pt>
                <c:pt idx="1">
                  <c:v>0.85240175235005167</c:v>
                </c:pt>
                <c:pt idx="2">
                  <c:v>0.74745218483875475</c:v>
                </c:pt>
              </c:numCache>
            </c:numRef>
          </c:val>
        </c:ser>
        <c:ser>
          <c:idx val="1"/>
          <c:order val="1"/>
          <c:tx>
            <c:strRef>
              <c:f>'Cuadro 12 y gráfico 11 y 12'!$B$16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823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823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823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12 y gráfico 11 y 12'!$D$16:$F$16</c:f>
              <c:numCache>
                <c:formatCode>0.0%</c:formatCode>
                <c:ptCount val="3"/>
                <c:pt idx="0">
                  <c:v>7.7137546468401486E-2</c:v>
                </c:pt>
                <c:pt idx="1">
                  <c:v>9.5166214720201175E-2</c:v>
                </c:pt>
                <c:pt idx="2">
                  <c:v>0.21052631578947367</c:v>
                </c:pt>
              </c:numCache>
            </c:numRef>
          </c:val>
        </c:ser>
        <c:ser>
          <c:idx val="2"/>
          <c:order val="2"/>
          <c:tx>
            <c:strRef>
              <c:f>'Cuadro 12 y gráfico 11 y 12'!$B$17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12 y gráfico 11 y 12'!$D$17:$F$17</c:f>
              <c:numCache>
                <c:formatCode>0.0%</c:formatCode>
                <c:ptCount val="3"/>
                <c:pt idx="0">
                  <c:v>2.100371747211896E-2</c:v>
                </c:pt>
                <c:pt idx="1">
                  <c:v>5.243203292974722E-2</c:v>
                </c:pt>
                <c:pt idx="2">
                  <c:v>4.2021499371771603E-2</c:v>
                </c:pt>
              </c:numCache>
            </c:numRef>
          </c:val>
        </c:ser>
        <c:axId val="133851392"/>
        <c:axId val="133869568"/>
      </c:barChart>
      <c:catAx>
        <c:axId val="13385139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869568"/>
        <c:crosses val="autoZero"/>
        <c:auto val="1"/>
        <c:lblAlgn val="ctr"/>
        <c:lblOffset val="100"/>
      </c:catAx>
      <c:valAx>
        <c:axId val="133869568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851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1"/>
          <c:y val="0.27438987652316682"/>
          <c:w val="0.24405107831466422"/>
          <c:h val="0.37819628216576257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</a:t>
            </a:r>
            <a:r>
              <a:rPr lang="es-DO" sz="900" b="0" i="0" u="none" strike="noStrike" baseline="0"/>
              <a:t>CIBAO SUR</a:t>
            </a:r>
            <a:r>
              <a:rPr lang="es-DO" sz="900" b="0" baseline="0">
                <a:latin typeface="Franklin Gothic Book" pitchFamily="34" charset="0"/>
              </a:rPr>
              <a:t>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3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296296296296281"/>
          <c:w val="0.7162444094488259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13 y gráfico 13'!$B$26:$B$36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13 y gráfico 13'!$C$26:$C$36</c:f>
              <c:numCache>
                <c:formatCode>0.0%</c:formatCode>
                <c:ptCount val="11"/>
                <c:pt idx="0">
                  <c:v>4.4576276091297502E-2</c:v>
                </c:pt>
                <c:pt idx="1">
                  <c:v>3.770293231248785E-4</c:v>
                </c:pt>
                <c:pt idx="2">
                  <c:v>2.5135288208325229E-4</c:v>
                </c:pt>
                <c:pt idx="3">
                  <c:v>4.7128665390609812E-4</c:v>
                </c:pt>
                <c:pt idx="4">
                  <c:v>2.859139033696995E-3</c:v>
                </c:pt>
                <c:pt idx="5">
                  <c:v>4.4929327672381348E-3</c:v>
                </c:pt>
                <c:pt idx="6">
                  <c:v>6.0638882802584622E-3</c:v>
                </c:pt>
                <c:pt idx="7">
                  <c:v>1.508117292499514E-2</c:v>
                </c:pt>
                <c:pt idx="8">
                  <c:v>7.3929166442736588E-2</c:v>
                </c:pt>
                <c:pt idx="9">
                  <c:v>0.19014845529598037</c:v>
                </c:pt>
                <c:pt idx="10">
                  <c:v>0.66174930030468249</c:v>
                </c:pt>
              </c:numCache>
            </c:numRef>
          </c:val>
        </c:ser>
        <c:gapWidth val="86"/>
        <c:overlap val="-24"/>
        <c:axId val="133915008"/>
        <c:axId val="133916928"/>
      </c:barChart>
      <c:catAx>
        <c:axId val="1339150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147E-2"/>
              <c:y val="0.3483966170895330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916928"/>
        <c:crosses val="autoZero"/>
        <c:auto val="1"/>
        <c:lblAlgn val="ctr"/>
        <c:lblOffset val="100"/>
      </c:catAx>
      <c:valAx>
        <c:axId val="13391692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91500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14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CIBAO NORDESTE: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15 y gráfico 14'!$I$8:$I$17</c:f>
              <c:strCache>
                <c:ptCount val="10"/>
                <c:pt idx="0">
                  <c:v>Servicios financieros, excepto seguros y fondos de pensiones</c:v>
                </c:pt>
                <c:pt idx="1">
                  <c:v>Reparación de computadoras y enseres de uso personal y doméstico</c:v>
                </c:pt>
                <c:pt idx="2">
                  <c:v>Actividades relacionadas con la salud humana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Otras actividades de servicios</c:v>
                </c:pt>
                <c:pt idx="7">
                  <c:v>Actividades de juegos de azar y apuestas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15 y gráfico 14'!$J$8:$J$17</c:f>
              <c:numCache>
                <c:formatCode>0.0%</c:formatCode>
                <c:ptCount val="10"/>
                <c:pt idx="0">
                  <c:v>1.6029641786114678E-2</c:v>
                </c:pt>
                <c:pt idx="1">
                  <c:v>2.1205880279547541E-2</c:v>
                </c:pt>
                <c:pt idx="2">
                  <c:v>2.2140942717070896E-2</c:v>
                </c:pt>
                <c:pt idx="3">
                  <c:v>2.5847797380109915E-2</c:v>
                </c:pt>
                <c:pt idx="4">
                  <c:v>4.2745711429639136E-2</c:v>
                </c:pt>
                <c:pt idx="5">
                  <c:v>4.7921949923071999E-2</c:v>
                </c:pt>
                <c:pt idx="6">
                  <c:v>8.9632413654024565E-2</c:v>
                </c:pt>
                <c:pt idx="7">
                  <c:v>9.4107355319314911E-2</c:v>
                </c:pt>
                <c:pt idx="8">
                  <c:v>0.10559526526603043</c:v>
                </c:pt>
                <c:pt idx="9">
                  <c:v>0.35572446730352819</c:v>
                </c:pt>
              </c:numCache>
            </c:numRef>
          </c:val>
        </c:ser>
        <c:axId val="134040576"/>
        <c:axId val="134071424"/>
      </c:barChart>
      <c:catAx>
        <c:axId val="13404057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8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071424"/>
        <c:crosses val="autoZero"/>
        <c:auto val="1"/>
        <c:lblAlgn val="ctr"/>
        <c:lblOffset val="100"/>
      </c:catAx>
      <c:valAx>
        <c:axId val="13407142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04057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CIBAO NORDESTE: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19"/>
          <c:y val="0.14635731854273101"/>
          <c:w val="0.51086971406456994"/>
          <c:h val="0.8498430149061604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456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</c:dLbl>
            <c:dLbl>
              <c:idx val="2"/>
              <c:layout>
                <c:manualLayout>
                  <c:x val="-0.12491795819391498"/>
                  <c:y val="7.8385611634611656E-3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ysClr val="windowText" lastClr="000000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16 y gráfico 15 y 16'!$B$15:$B$17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16 y gráfico 15 y 16'!$C$15:$C$17</c:f>
              <c:numCache>
                <c:formatCode>0.0%</c:formatCode>
                <c:ptCount val="3"/>
                <c:pt idx="0">
                  <c:v>0.84010686258139922</c:v>
                </c:pt>
                <c:pt idx="1">
                  <c:v>0.14079145099348805</c:v>
                </c:pt>
                <c:pt idx="2">
                  <c:v>1.9101686425112705E-2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16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REGIÓN CIBAO NORDESTE: Porcentaje de establecimientos por provincia,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75"/>
          <c:w val="0.71642662153569603"/>
          <c:h val="0.69669765237679737"/>
        </c:manualLayout>
      </c:layout>
      <c:barChart>
        <c:barDir val="col"/>
        <c:grouping val="clustered"/>
        <c:ser>
          <c:idx val="0"/>
          <c:order val="0"/>
          <c:tx>
            <c:strRef>
              <c:f>'Cuadro 16 y gráfico 15 y 16'!$B$15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16 y gráfico 15 y 16'!$D$14:$G$14</c:f>
              <c:strCache>
                <c:ptCount val="4"/>
                <c:pt idx="0">
                  <c:v>Duarte</c:v>
                </c:pt>
                <c:pt idx="1">
                  <c:v>María Trinidad Sánchez</c:v>
                </c:pt>
                <c:pt idx="2">
                  <c:v>Hermanas Mirabal</c:v>
                </c:pt>
                <c:pt idx="3">
                  <c:v>Samaná</c:v>
                </c:pt>
              </c:strCache>
            </c:strRef>
          </c:cat>
          <c:val>
            <c:numRef>
              <c:f>'Cuadro 16 y gráfico 15 y 16'!$D$15:$G$15</c:f>
              <c:numCache>
                <c:formatCode>0.0%</c:formatCode>
                <c:ptCount val="4"/>
                <c:pt idx="0">
                  <c:v>0.77059073523161925</c:v>
                </c:pt>
                <c:pt idx="1">
                  <c:v>0.85722627737226276</c:v>
                </c:pt>
                <c:pt idx="2">
                  <c:v>0.62408759124087587</c:v>
                </c:pt>
                <c:pt idx="3">
                  <c:v>0.89035350509287003</c:v>
                </c:pt>
              </c:numCache>
            </c:numRef>
          </c:val>
        </c:ser>
        <c:ser>
          <c:idx val="1"/>
          <c:order val="1"/>
          <c:tx>
            <c:strRef>
              <c:f>'Cuadro 16 y gráfico 15 y 16'!$B$16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84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84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84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16 y gráfico 15 y 16'!$D$16:$G$16</c:f>
              <c:numCache>
                <c:formatCode>0.0%</c:formatCode>
                <c:ptCount val="4"/>
                <c:pt idx="0">
                  <c:v>0.21886952826179346</c:v>
                </c:pt>
                <c:pt idx="1">
                  <c:v>0.12496350364963503</c:v>
                </c:pt>
                <c:pt idx="2">
                  <c:v>4.7591240875912412E-2</c:v>
                </c:pt>
                <c:pt idx="3">
                  <c:v>6.8753744757339724E-2</c:v>
                </c:pt>
              </c:numCache>
            </c:numRef>
          </c:val>
        </c:ser>
        <c:ser>
          <c:idx val="2"/>
          <c:order val="2"/>
          <c:tx>
            <c:strRef>
              <c:f>'Cuadro 16 y gráfico 15 y 16'!$B$17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16 y gráfico 15 y 16'!$D$17:$G$17</c:f>
              <c:numCache>
                <c:formatCode>0.0%</c:formatCode>
                <c:ptCount val="4"/>
                <c:pt idx="0">
                  <c:v>1.0539736506587336E-2</c:v>
                </c:pt>
                <c:pt idx="1">
                  <c:v>1.7810218978102189E-2</c:v>
                </c:pt>
                <c:pt idx="2">
                  <c:v>7.737226277372263E-3</c:v>
                </c:pt>
                <c:pt idx="3">
                  <c:v>4.0892750149790297E-2</c:v>
                </c:pt>
              </c:numCache>
            </c:numRef>
          </c:val>
        </c:ser>
        <c:axId val="110850048"/>
        <c:axId val="110851584"/>
      </c:barChart>
      <c:catAx>
        <c:axId val="11085004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10851584"/>
        <c:crosses val="autoZero"/>
        <c:auto val="1"/>
        <c:lblAlgn val="ctr"/>
        <c:lblOffset val="100"/>
      </c:catAx>
      <c:valAx>
        <c:axId val="110851584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10850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122"/>
          <c:y val="0.27438987652316682"/>
          <c:w val="0.24405107831466422"/>
          <c:h val="0.37819628216576268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 17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CIBAO NORDESTE: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4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2962962962962804"/>
          <c:w val="0.71624440944882628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17 y gráfico 17'!$B$26:$B$36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17 y gráfico 17'!$C$26:$C$36</c:f>
              <c:numCache>
                <c:formatCode>0.0%</c:formatCode>
                <c:ptCount val="11"/>
                <c:pt idx="0">
                  <c:v>5.3031264401594981E-2</c:v>
                </c:pt>
                <c:pt idx="1">
                  <c:v>5.6771504712034928E-4</c:v>
                </c:pt>
                <c:pt idx="2">
                  <c:v>1.6697501385892625E-4</c:v>
                </c:pt>
                <c:pt idx="3">
                  <c:v>9.0166507483820178E-4</c:v>
                </c:pt>
                <c:pt idx="4">
                  <c:v>4.7086953908217202E-3</c:v>
                </c:pt>
                <c:pt idx="5">
                  <c:v>1.8300461518938316E-2</c:v>
                </c:pt>
                <c:pt idx="6">
                  <c:v>6.9461605765313321E-3</c:v>
                </c:pt>
                <c:pt idx="7">
                  <c:v>1.3725346139203738E-2</c:v>
                </c:pt>
                <c:pt idx="8">
                  <c:v>8.7294537245446654E-2</c:v>
                </c:pt>
                <c:pt idx="9">
                  <c:v>0.18083394000921713</c:v>
                </c:pt>
                <c:pt idx="10">
                  <c:v>0.63353659758353797</c:v>
                </c:pt>
              </c:numCache>
            </c:numRef>
          </c:val>
        </c:ser>
        <c:gapWidth val="86"/>
        <c:overlap val="-24"/>
        <c:axId val="133724032"/>
        <c:axId val="133746688"/>
      </c:barChart>
      <c:catAx>
        <c:axId val="13372403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175E-2"/>
              <c:y val="0.34839661708953318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746688"/>
        <c:crosses val="autoZero"/>
        <c:auto val="1"/>
        <c:lblAlgn val="ctr"/>
        <c:lblOffset val="100"/>
      </c:catAx>
      <c:valAx>
        <c:axId val="13374668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72403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18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NOROESTE: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19 y gráfico 18'!$I$8:$I$17</c:f>
              <c:strCache>
                <c:ptCount val="10"/>
                <c:pt idx="0">
                  <c:v>Administración pública y la defensa; planes de seguridad social de afiliación obligatoria</c:v>
                </c:pt>
                <c:pt idx="1">
                  <c:v>Reparación de computadoras y enseres de uso personal y doméstico</c:v>
                </c:pt>
                <c:pt idx="2">
                  <c:v>Actividades relacionadas con la salud humana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al por mayor y al por menor; reparación de vehículos automotores y motocicletas</c:v>
                </c:pt>
                <c:pt idx="6">
                  <c:v>Otras actividades de servicios</c:v>
                </c:pt>
                <c:pt idx="7">
                  <c:v>Actividades de juegos de azar y apuestas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19 y gráfico 18'!$J$8:$J$17</c:f>
              <c:numCache>
                <c:formatCode>0.0%</c:formatCode>
                <c:ptCount val="10"/>
                <c:pt idx="0">
                  <c:v>1.4683011618333181E-2</c:v>
                </c:pt>
                <c:pt idx="1">
                  <c:v>1.692434360991675E-2</c:v>
                </c:pt>
                <c:pt idx="2">
                  <c:v>1.9211417070716313E-2</c:v>
                </c:pt>
                <c:pt idx="3">
                  <c:v>1.9348641478364285E-2</c:v>
                </c:pt>
                <c:pt idx="4">
                  <c:v>3.5952794803769096E-2</c:v>
                </c:pt>
                <c:pt idx="5">
                  <c:v>4.6015918031287163E-2</c:v>
                </c:pt>
                <c:pt idx="6">
                  <c:v>7.1768365199890216E-2</c:v>
                </c:pt>
                <c:pt idx="7">
                  <c:v>0.10959656024151496</c:v>
                </c:pt>
                <c:pt idx="8">
                  <c:v>0.10987100905681091</c:v>
                </c:pt>
                <c:pt idx="9">
                  <c:v>0.34992223950233281</c:v>
                </c:pt>
              </c:numCache>
            </c:numRef>
          </c:val>
        </c:ser>
        <c:axId val="134402816"/>
        <c:axId val="134404736"/>
      </c:barChart>
      <c:catAx>
        <c:axId val="13440281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4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404736"/>
        <c:crosses val="autoZero"/>
        <c:auto val="1"/>
        <c:lblAlgn val="ctr"/>
        <c:lblOffset val="100"/>
      </c:catAx>
      <c:valAx>
        <c:axId val="13440473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40281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19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NOROESTE: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1"/>
          <c:y val="0.14635731854273079"/>
          <c:w val="0.51086971406456994"/>
          <c:h val="0.84984301490615977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0284541070843957"/>
                  <c:y val="-0.24133316122369958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7.241077852035982E-2"/>
                  <c:y val="0.10071223705732436"/>
                </c:manualLayout>
              </c:layout>
              <c:showVal val="1"/>
            </c:dLbl>
            <c:dLbl>
              <c:idx val="2"/>
              <c:layout>
                <c:manualLayout>
                  <c:x val="3.5758550030017468E-2"/>
                  <c:y val="0.14772941118209529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20 y gráfico 19 y 20'!$B$15:$B$17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20 y gráfico 19 y 20'!$C$15:$C$17</c:f>
              <c:numCache>
                <c:formatCode>0.0%</c:formatCode>
                <c:ptCount val="3"/>
                <c:pt idx="0">
                  <c:v>0.8307784159219318</c:v>
                </c:pt>
                <c:pt idx="1">
                  <c:v>8.9470240226569617E-2</c:v>
                </c:pt>
                <c:pt idx="2">
                  <c:v>7.9751343851498582E-2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2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REPÚBLICA DOMINICANA: Porcentaje de establecimientos, según región</a:t>
            </a:r>
            <a:r>
              <a:rPr lang="es-DO" sz="900" b="0" baseline="0">
                <a:latin typeface="Franklin Gothic Book" pitchFamily="34" charset="0"/>
              </a:rPr>
              <a:t> de planificación</a:t>
            </a:r>
            <a:endParaRPr lang="es-DO" sz="900" b="0">
              <a:latin typeface="Franklin Gothic Book" pitchFamily="34" charset="0"/>
            </a:endParaRPr>
          </a:p>
        </c:rich>
      </c:tx>
      <c:overlay val="1"/>
    </c:title>
    <c:plotArea>
      <c:layout>
        <c:manualLayout>
          <c:layoutTarget val="inner"/>
          <c:xMode val="edge"/>
          <c:yMode val="edge"/>
          <c:x val="0.24021131401128082"/>
          <c:y val="0.11681422534280358"/>
          <c:w val="0.71179583403139057"/>
          <c:h val="0.81605283426413033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2, Gráfico 2, Mapa 5'!$B$24:$B$33</c:f>
              <c:strCache>
                <c:ptCount val="10"/>
                <c:pt idx="0">
                  <c:v>El Valle</c:v>
                </c:pt>
                <c:pt idx="1">
                  <c:v>Enriquillo</c:v>
                </c:pt>
                <c:pt idx="2">
                  <c:v>Cibao Noroeste</c:v>
                </c:pt>
                <c:pt idx="3">
                  <c:v>Higuamo</c:v>
                </c:pt>
                <c:pt idx="4">
                  <c:v>Cibao Nordeste</c:v>
                </c:pt>
                <c:pt idx="5">
                  <c:v>Yuma</c:v>
                </c:pt>
                <c:pt idx="6">
                  <c:v>Cibao Sur</c:v>
                </c:pt>
                <c:pt idx="7">
                  <c:v>Valdesia</c:v>
                </c:pt>
                <c:pt idx="8">
                  <c:v>Cibao Norte</c:v>
                </c:pt>
                <c:pt idx="9">
                  <c:v>Ozama</c:v>
                </c:pt>
              </c:strCache>
            </c:strRef>
          </c:cat>
          <c:val>
            <c:numRef>
              <c:f>'Cuadro 2, Gráfico 2, Mapa 5'!$D$24:$D$33</c:f>
              <c:numCache>
                <c:formatCode>0.0%</c:formatCode>
                <c:ptCount val="10"/>
                <c:pt idx="0">
                  <c:v>2.607116682527702E-2</c:v>
                </c:pt>
                <c:pt idx="1">
                  <c:v>3.0380993010205755E-2</c:v>
                </c:pt>
                <c:pt idx="2">
                  <c:v>4.7828132007569545E-2</c:v>
                </c:pt>
                <c:pt idx="3">
                  <c:v>5.226484647611547E-2</c:v>
                </c:pt>
                <c:pt idx="4">
                  <c:v>6.5511545739944652E-2</c:v>
                </c:pt>
                <c:pt idx="5">
                  <c:v>6.6060665725943185E-2</c:v>
                </c:pt>
                <c:pt idx="6">
                  <c:v>6.96310394994476E-2</c:v>
                </c:pt>
                <c:pt idx="7">
                  <c:v>8.843675822312648E-2</c:v>
                </c:pt>
                <c:pt idx="8">
                  <c:v>0.19425939903083603</c:v>
                </c:pt>
                <c:pt idx="9">
                  <c:v>0.35955545346153428</c:v>
                </c:pt>
              </c:numCache>
            </c:numRef>
          </c:val>
        </c:ser>
        <c:axId val="109076864"/>
        <c:axId val="109078784"/>
      </c:barChart>
      <c:catAx>
        <c:axId val="10907686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b="0">
                    <a:latin typeface="Franklin Gothic Book" pitchFamily="34" charset="0"/>
                  </a:defRPr>
                </a:pPr>
                <a:r>
                  <a:rPr lang="es-DO" b="0">
                    <a:latin typeface="Franklin Gothic Book" pitchFamily="34" charset="0"/>
                  </a:rPr>
                  <a:t>Región</a:t>
                </a:r>
              </a:p>
            </c:rich>
          </c:tx>
        </c:title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09078784"/>
        <c:crosses val="autoZero"/>
        <c:auto val="1"/>
        <c:lblAlgn val="ctr"/>
        <c:lblOffset val="100"/>
      </c:catAx>
      <c:valAx>
        <c:axId val="10907878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0907686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20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REGIÓN NOROESTE: Porcentaje de establecimientos por provincia,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42"/>
          <c:w val="0.71642662153569603"/>
          <c:h val="0.69669765237679582"/>
        </c:manualLayout>
      </c:layout>
      <c:barChart>
        <c:barDir val="col"/>
        <c:grouping val="clustered"/>
        <c:ser>
          <c:idx val="0"/>
          <c:order val="0"/>
          <c:tx>
            <c:strRef>
              <c:f>'Cuadro 20 y gráfico 19 y 20'!$B$15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20 y gráfico 19 y 20'!$D$14:$G$14</c:f>
              <c:strCache>
                <c:ptCount val="4"/>
                <c:pt idx="0">
                  <c:v>Monte Cristi</c:v>
                </c:pt>
                <c:pt idx="1">
                  <c:v>Valverde</c:v>
                </c:pt>
                <c:pt idx="2">
                  <c:v>Dajabón</c:v>
                </c:pt>
                <c:pt idx="3">
                  <c:v>Santiago Rodríguez</c:v>
                </c:pt>
              </c:strCache>
            </c:strRef>
          </c:cat>
          <c:val>
            <c:numRef>
              <c:f>'Cuadro 20 y gráfico 19 y 20'!$D$15:$G$15</c:f>
              <c:numCache>
                <c:formatCode>0.0%</c:formatCode>
                <c:ptCount val="4"/>
                <c:pt idx="0">
                  <c:v>0.88762608325046166</c:v>
                </c:pt>
                <c:pt idx="1">
                  <c:v>0.8252218723160607</c:v>
                </c:pt>
                <c:pt idx="2">
                  <c:v>0.70747316267547478</c:v>
                </c:pt>
                <c:pt idx="3">
                  <c:v>0.93035579106737321</c:v>
                </c:pt>
              </c:numCache>
            </c:numRef>
          </c:val>
        </c:ser>
        <c:ser>
          <c:idx val="1"/>
          <c:order val="1"/>
          <c:tx>
            <c:strRef>
              <c:f>'Cuadro 20 y gráfico 19 y 20'!$B$16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745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745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745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20 y gráfico 19 y 20'!$D$16:$G$16</c:f>
              <c:numCache>
                <c:formatCode>0.0%</c:formatCode>
                <c:ptCount val="4"/>
                <c:pt idx="0">
                  <c:v>7.8846427049296772E-2</c:v>
                </c:pt>
                <c:pt idx="1">
                  <c:v>0.14171199541941024</c:v>
                </c:pt>
                <c:pt idx="2">
                  <c:v>6.6680429397192403E-2</c:v>
                </c:pt>
                <c:pt idx="3">
                  <c:v>2.2710068130204392E-2</c:v>
                </c:pt>
              </c:numCache>
            </c:numRef>
          </c:val>
        </c:ser>
        <c:ser>
          <c:idx val="2"/>
          <c:order val="2"/>
          <c:tx>
            <c:strRef>
              <c:f>'Cuadro 20 y gráfico 19 y 20'!$B$17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20 y gráfico 19 y 20'!$D$17:$G$17</c:f>
              <c:numCache>
                <c:formatCode>0.0%</c:formatCode>
                <c:ptCount val="4"/>
                <c:pt idx="0">
                  <c:v>3.3527489700241511E-2</c:v>
                </c:pt>
                <c:pt idx="1">
                  <c:v>3.3066132264529056E-2</c:v>
                </c:pt>
                <c:pt idx="2">
                  <c:v>0.22584640792733279</c:v>
                </c:pt>
                <c:pt idx="3">
                  <c:v>4.6934140802422405E-2</c:v>
                </c:pt>
              </c:numCache>
            </c:numRef>
          </c:val>
        </c:ser>
        <c:axId val="134518656"/>
        <c:axId val="134520192"/>
      </c:barChart>
      <c:catAx>
        <c:axId val="13451865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520192"/>
        <c:crosses val="autoZero"/>
        <c:auto val="1"/>
        <c:lblAlgn val="ctr"/>
        <c:lblOffset val="100"/>
      </c:catAx>
      <c:valAx>
        <c:axId val="134520192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518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72664813957194"/>
          <c:y val="0.21940705865375076"/>
          <c:w val="0.19012956101075562"/>
          <c:h val="0.47899811492635586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21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NOROESTE: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25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2962962962962823"/>
          <c:w val="0.71624440944882528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21 y gráfico 21'!$B$26:$B$36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21 y gráfico 21'!$C$26:$C$36</c:f>
              <c:numCache>
                <c:formatCode>0.0%</c:formatCode>
                <c:ptCount val="11"/>
                <c:pt idx="0">
                  <c:v>7.7626824024518551E-2</c:v>
                </c:pt>
                <c:pt idx="1">
                  <c:v>8.6912767028040803E-4</c:v>
                </c:pt>
                <c:pt idx="2">
                  <c:v>3.659484927496455E-4</c:v>
                </c:pt>
                <c:pt idx="3">
                  <c:v>3.2020493115593977E-4</c:v>
                </c:pt>
                <c:pt idx="4">
                  <c:v>5.855175883994328E-3</c:v>
                </c:pt>
                <c:pt idx="5">
                  <c:v>1.3448607108549471E-2</c:v>
                </c:pt>
                <c:pt idx="6">
                  <c:v>7.8221490325236717E-3</c:v>
                </c:pt>
                <c:pt idx="7">
                  <c:v>1.0566762728146013E-2</c:v>
                </c:pt>
                <c:pt idx="8">
                  <c:v>8.1972462375920582E-2</c:v>
                </c:pt>
                <c:pt idx="9">
                  <c:v>0.18850921732766113</c:v>
                </c:pt>
                <c:pt idx="10">
                  <c:v>0.61264352042450021</c:v>
                </c:pt>
              </c:numCache>
            </c:numRef>
          </c:val>
        </c:ser>
        <c:gapWidth val="86"/>
        <c:overlap val="-24"/>
        <c:axId val="133644288"/>
        <c:axId val="133646208"/>
      </c:barChart>
      <c:catAx>
        <c:axId val="1336442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98E-2"/>
              <c:y val="0.34839661708953285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646208"/>
        <c:crosses val="autoZero"/>
        <c:auto val="1"/>
        <c:lblAlgn val="ctr"/>
        <c:lblOffset val="100"/>
      </c:catAx>
      <c:valAx>
        <c:axId val="13364620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64428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22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VALDESIA: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23 y gráfico 22'!$I$8:$I$17</c:f>
              <c:strCache>
                <c:ptCount val="10"/>
                <c:pt idx="0">
                  <c:v>Servicios financieros, excepto seguros y fondos de pensiones</c:v>
                </c:pt>
                <c:pt idx="1">
                  <c:v>Reparación de computadoras y enseres de uso personal y doméstico</c:v>
                </c:pt>
                <c:pt idx="2">
                  <c:v>Actividades relacionadas con la salud humana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Otras actividades de servicios</c:v>
                </c:pt>
                <c:pt idx="7">
                  <c:v>Actividades de juegos de azar y apuestas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23 y gráfico 22'!$J$8:$J$17</c:f>
              <c:numCache>
                <c:formatCode>0.0%</c:formatCode>
                <c:ptCount val="10"/>
                <c:pt idx="0">
                  <c:v>1.2418365327528201E-2</c:v>
                </c:pt>
                <c:pt idx="1">
                  <c:v>1.7118543439540865E-2</c:v>
                </c:pt>
                <c:pt idx="2">
                  <c:v>1.7143281219077777E-2</c:v>
                </c:pt>
                <c:pt idx="3">
                  <c:v>2.2956659410251337E-2</c:v>
                </c:pt>
                <c:pt idx="4">
                  <c:v>3.6290322580645164E-2</c:v>
                </c:pt>
                <c:pt idx="5">
                  <c:v>4.3835345339402337E-2</c:v>
                </c:pt>
                <c:pt idx="6">
                  <c:v>9.3533544429052054E-2</c:v>
                </c:pt>
                <c:pt idx="7">
                  <c:v>0.10318127844844646</c:v>
                </c:pt>
                <c:pt idx="8">
                  <c:v>0.10473975855927171</c:v>
                </c:pt>
                <c:pt idx="9">
                  <c:v>0.38786364535919254</c:v>
                </c:pt>
              </c:numCache>
            </c:numRef>
          </c:val>
        </c:ser>
        <c:axId val="134806528"/>
        <c:axId val="134829184"/>
      </c:barChart>
      <c:catAx>
        <c:axId val="1348065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62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829184"/>
        <c:crosses val="autoZero"/>
        <c:auto val="1"/>
        <c:lblAlgn val="ctr"/>
        <c:lblOffset val="100"/>
      </c:catAx>
      <c:valAx>
        <c:axId val="13482918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80652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23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VALDESIA: Cantidad de establecimientos, según su condición</a:t>
            </a:r>
          </a:p>
        </c:rich>
      </c:tx>
      <c:layout>
        <c:manualLayout>
          <c:xMode val="edge"/>
          <c:yMode val="edge"/>
          <c:x val="0.1503527181975598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14"/>
          <c:y val="0.14635731854273093"/>
          <c:w val="0.51086971406456994"/>
          <c:h val="0.849843014906160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437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11565921932"/>
                  <c:y val="5.7055768331073418E-2"/>
                </c:manualLayout>
              </c:layout>
              <c:showVal val="1"/>
            </c:dLbl>
            <c:dLbl>
              <c:idx val="2"/>
              <c:layout>
                <c:manualLayout>
                  <c:x val="2.7390373274470456E-2"/>
                  <c:y val="0.1083850092508928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24 y gráfico 23 y 24'!$B$15:$B$17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24 y gráfico 23 y 24'!$C$15:$C$17</c:f>
              <c:numCache>
                <c:formatCode>0.0%</c:formatCode>
                <c:ptCount val="3"/>
                <c:pt idx="0">
                  <c:v>0.76575796556501086</c:v>
                </c:pt>
                <c:pt idx="1">
                  <c:v>0.17873045715416583</c:v>
                </c:pt>
                <c:pt idx="2">
                  <c:v>5.5511577280823274E-2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24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VALDESIA: Porcentaje de establecimientos por provincia,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58"/>
          <c:w val="0.71642662153569603"/>
          <c:h val="0.69669765237679659"/>
        </c:manualLayout>
      </c:layout>
      <c:barChart>
        <c:barDir val="col"/>
        <c:grouping val="clustered"/>
        <c:ser>
          <c:idx val="0"/>
          <c:order val="0"/>
          <c:tx>
            <c:strRef>
              <c:f>'Cuadro 24 y gráfico 23 y 24'!$B$15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24 y gráfico 23 y 24'!$D$14:$G$14</c:f>
              <c:strCache>
                <c:ptCount val="4"/>
                <c:pt idx="0">
                  <c:v>Azua</c:v>
                </c:pt>
                <c:pt idx="1">
                  <c:v>Peravia</c:v>
                </c:pt>
                <c:pt idx="2">
                  <c:v> San Cristóbal</c:v>
                </c:pt>
                <c:pt idx="3">
                  <c:v>San José de ocoa</c:v>
                </c:pt>
              </c:strCache>
            </c:strRef>
          </c:cat>
          <c:val>
            <c:numRef>
              <c:f>'Cuadro 24 y gráfico 23 y 24'!$D$15:$G$15</c:f>
              <c:numCache>
                <c:formatCode>0.0%</c:formatCode>
                <c:ptCount val="4"/>
                <c:pt idx="0">
                  <c:v>0.64375084084488099</c:v>
                </c:pt>
                <c:pt idx="1">
                  <c:v>0.72126797933249542</c:v>
                </c:pt>
                <c:pt idx="2">
                  <c:v>0.83075074043868313</c:v>
                </c:pt>
                <c:pt idx="3">
                  <c:v>0.65179628898539277</c:v>
                </c:pt>
              </c:numCache>
            </c:numRef>
          </c:val>
        </c:ser>
        <c:ser>
          <c:idx val="1"/>
          <c:order val="1"/>
          <c:tx>
            <c:strRef>
              <c:f>'Cuadro 24 y gráfico 23 y 24'!$B$16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805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805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805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24 y gráfico 23 y 24'!$D$16:$G$16</c:f>
              <c:numCache>
                <c:formatCode>0.0%</c:formatCode>
                <c:ptCount val="4"/>
                <c:pt idx="0">
                  <c:v>0.26745593972823895</c:v>
                </c:pt>
                <c:pt idx="1">
                  <c:v>0.23655913978494625</c:v>
                </c:pt>
                <c:pt idx="2">
                  <c:v>0.11662445808473194</c:v>
                </c:pt>
                <c:pt idx="3">
                  <c:v>0.32609553888669562</c:v>
                </c:pt>
              </c:numCache>
            </c:numRef>
          </c:val>
        </c:ser>
        <c:ser>
          <c:idx val="2"/>
          <c:order val="2"/>
          <c:tx>
            <c:strRef>
              <c:f>'Cuadro 24 y gráfico 23 y 24'!$B$17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24 y gráfico 23 y 24'!$D$17:$G$17</c:f>
              <c:numCache>
                <c:formatCode>0.0%</c:formatCode>
                <c:ptCount val="4"/>
                <c:pt idx="0">
                  <c:v>8.8793219426880135E-2</c:v>
                </c:pt>
                <c:pt idx="1">
                  <c:v>4.21728808825583E-2</c:v>
                </c:pt>
                <c:pt idx="2">
                  <c:v>5.2624801476584965E-2</c:v>
                </c:pt>
                <c:pt idx="3">
                  <c:v>2.2108172127911566E-2</c:v>
                </c:pt>
              </c:numCache>
            </c:numRef>
          </c:val>
        </c:ser>
        <c:axId val="134909952"/>
        <c:axId val="134911488"/>
      </c:barChart>
      <c:catAx>
        <c:axId val="13490995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911488"/>
        <c:crosses val="autoZero"/>
        <c:auto val="1"/>
        <c:lblAlgn val="ctr"/>
        <c:lblOffset val="100"/>
      </c:catAx>
      <c:valAx>
        <c:axId val="134911488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90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089"/>
          <c:y val="0.27438987652316682"/>
          <c:w val="0.24405107831466422"/>
          <c:h val="0.37819628216576251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25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VALDESIA: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34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2962962962962812"/>
          <c:w val="0.71624440944882584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25 y gráfico 25'!$B$26:$B$36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25 y gráfico 25'!$C$26:$C$36</c:f>
              <c:numCache>
                <c:formatCode>0.0%</c:formatCode>
                <c:ptCount val="11"/>
                <c:pt idx="0">
                  <c:v>5.9909088097962214E-2</c:v>
                </c:pt>
                <c:pt idx="1">
                  <c:v>6.9266211076409291E-4</c:v>
                </c:pt>
                <c:pt idx="2">
                  <c:v>1.9790346021831225E-4</c:v>
                </c:pt>
                <c:pt idx="3">
                  <c:v>5.4423451560035873E-4</c:v>
                </c:pt>
                <c:pt idx="4">
                  <c:v>2.1769380624014349E-3</c:v>
                </c:pt>
                <c:pt idx="5">
                  <c:v>3.290145026129441E-3</c:v>
                </c:pt>
                <c:pt idx="6">
                  <c:v>6.7781935124771944E-3</c:v>
                </c:pt>
                <c:pt idx="7">
                  <c:v>9.7467454157518785E-3</c:v>
                </c:pt>
                <c:pt idx="8">
                  <c:v>7.7207087417669074E-2</c:v>
                </c:pt>
                <c:pt idx="9">
                  <c:v>0.14696805714462413</c:v>
                </c:pt>
                <c:pt idx="10">
                  <c:v>0.69248894523640192</c:v>
                </c:pt>
              </c:numCache>
            </c:numRef>
          </c:val>
        </c:ser>
        <c:gapWidth val="86"/>
        <c:overlap val="-24"/>
        <c:axId val="135010176"/>
        <c:axId val="135016448"/>
      </c:barChart>
      <c:catAx>
        <c:axId val="13501017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133E-2"/>
              <c:y val="0.3483966170895330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016448"/>
        <c:crosses val="autoZero"/>
        <c:auto val="1"/>
        <c:lblAlgn val="ctr"/>
        <c:lblOffset val="100"/>
      </c:catAx>
      <c:valAx>
        <c:axId val="13501644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01017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26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ENRIQUILLO: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27 y gráfico 26'!$I$8:$I$17</c:f>
              <c:strCache>
                <c:ptCount val="10"/>
                <c:pt idx="0">
                  <c:v>Actividades relacionadas con la salud humana</c:v>
                </c:pt>
                <c:pt idx="1">
                  <c:v>Reparación de computadoras y enseres de uso personal y doméstico</c:v>
                </c:pt>
                <c:pt idx="2">
                  <c:v>Administración pública y la defensa; planes de seguridad social de afiliación obligatoria</c:v>
                </c:pt>
                <c:pt idx="3">
                  <c:v>Enseñanza</c:v>
                </c:pt>
                <c:pt idx="4">
                  <c:v>Comercio al por mayor y al por menor; reparación de vehículos automotores y motocicletas</c:v>
                </c:pt>
                <c:pt idx="5">
                  <c:v>Actividades de asociaciones u organizaciones</c:v>
                </c:pt>
                <c:pt idx="6">
                  <c:v>Otras actividades de servicios</c:v>
                </c:pt>
                <c:pt idx="7">
                  <c:v>Actividades de juegos de azar y apuestas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27 y gráfico 26'!$J$8:$J$17</c:f>
              <c:numCache>
                <c:formatCode>0.0%</c:formatCode>
                <c:ptCount val="10"/>
                <c:pt idx="0">
                  <c:v>1.6491430217485236E-2</c:v>
                </c:pt>
                <c:pt idx="1">
                  <c:v>1.6779490133947861E-2</c:v>
                </c:pt>
                <c:pt idx="2">
                  <c:v>2.0380239089730665E-2</c:v>
                </c:pt>
                <c:pt idx="3">
                  <c:v>2.0740313985308945E-2</c:v>
                </c:pt>
                <c:pt idx="4">
                  <c:v>3.7231744202794181E-2</c:v>
                </c:pt>
                <c:pt idx="5">
                  <c:v>4.169667290796486E-2</c:v>
                </c:pt>
                <c:pt idx="6">
                  <c:v>8.411349560708628E-2</c:v>
                </c:pt>
                <c:pt idx="7">
                  <c:v>8.5193720293821121E-2</c:v>
                </c:pt>
                <c:pt idx="8">
                  <c:v>0.11083105285899467</c:v>
                </c:pt>
                <c:pt idx="9">
                  <c:v>0.41235777041624661</c:v>
                </c:pt>
              </c:numCache>
            </c:numRef>
          </c:val>
        </c:ser>
        <c:axId val="134721920"/>
        <c:axId val="134723840"/>
      </c:barChart>
      <c:catAx>
        <c:axId val="13472192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723840"/>
        <c:crosses val="autoZero"/>
        <c:auto val="1"/>
        <c:lblAlgn val="ctr"/>
        <c:lblOffset val="100"/>
      </c:catAx>
      <c:valAx>
        <c:axId val="134723840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472192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27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ENRIQUILLO: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09"/>
          <c:y val="0.14635731854273076"/>
          <c:w val="0.51086971406456994"/>
          <c:h val="0.84984301490615966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412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</c:dLbl>
            <c:dLbl>
              <c:idx val="2"/>
              <c:layout>
                <c:manualLayout>
                  <c:x val="3.5758550030017468E-2"/>
                  <c:y val="0.14772941118209523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28 y gráfico 27 u 28'!$B$15:$B$17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28 y gráfico 27 u 28'!$C$15:$C$17</c:f>
              <c:numCache>
                <c:formatCode>0.0%</c:formatCode>
                <c:ptCount val="3"/>
                <c:pt idx="0">
                  <c:v>0.5549794772089004</c:v>
                </c:pt>
                <c:pt idx="1">
                  <c:v>0.34895945848635412</c:v>
                </c:pt>
                <c:pt idx="2">
                  <c:v>9.6061064304745439E-2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28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REGIÓN ENRIQUILLO: Porcentaje de establecimientos por provincia,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36"/>
          <c:w val="0.71642662153569603"/>
          <c:h val="0.6966976523767956"/>
        </c:manualLayout>
      </c:layout>
      <c:barChart>
        <c:barDir val="col"/>
        <c:grouping val="clustered"/>
        <c:ser>
          <c:idx val="0"/>
          <c:order val="0"/>
          <c:tx>
            <c:strRef>
              <c:f>'Cuadro 28 y gráfico 27 u 28'!$B$15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28 y gráfico 27 u 28'!$D$14:$G$14</c:f>
              <c:strCache>
                <c:ptCount val="4"/>
                <c:pt idx="0">
                  <c:v>Baoruco</c:v>
                </c:pt>
                <c:pt idx="1">
                  <c:v>Barahona</c:v>
                </c:pt>
                <c:pt idx="2">
                  <c:v>Independencia</c:v>
                </c:pt>
                <c:pt idx="3">
                  <c:v>Perdernales</c:v>
                </c:pt>
              </c:strCache>
            </c:strRef>
          </c:cat>
          <c:val>
            <c:numRef>
              <c:f>'Cuadro 28 y gráfico 27 u 28'!$D$15:$G$15</c:f>
              <c:numCache>
                <c:formatCode>0.0%</c:formatCode>
                <c:ptCount val="4"/>
                <c:pt idx="0">
                  <c:v>0.51260772422598144</c:v>
                </c:pt>
                <c:pt idx="1">
                  <c:v>0.5751589771343526</c:v>
                </c:pt>
                <c:pt idx="2">
                  <c:v>0.61956521739130432</c:v>
                </c:pt>
                <c:pt idx="3">
                  <c:v>0.48971650917176207</c:v>
                </c:pt>
              </c:numCache>
            </c:numRef>
          </c:val>
        </c:ser>
        <c:ser>
          <c:idx val="1"/>
          <c:order val="1"/>
          <c:tx>
            <c:strRef>
              <c:f>'Cuadro 28 y gráfico 27 u 28'!$B$16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727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727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727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28 y gráfico 27 u 28'!$D$16:$G$16</c:f>
              <c:numCache>
                <c:formatCode>0.0%</c:formatCode>
                <c:ptCount val="4"/>
                <c:pt idx="0">
                  <c:v>0.39802106607085858</c:v>
                </c:pt>
                <c:pt idx="1">
                  <c:v>0.36138546881342171</c:v>
                </c:pt>
                <c:pt idx="2">
                  <c:v>0.21419437340153452</c:v>
                </c:pt>
                <c:pt idx="3">
                  <c:v>0.32962757087270705</c:v>
                </c:pt>
              </c:numCache>
            </c:numRef>
          </c:val>
        </c:ser>
        <c:ser>
          <c:idx val="2"/>
          <c:order val="2"/>
          <c:tx>
            <c:strRef>
              <c:f>'Cuadro 28 y gráfico 27 u 28'!$B$17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28 y gráfico 27 u 28'!$D$17:$G$17</c:f>
              <c:numCache>
                <c:formatCode>0.0%</c:formatCode>
                <c:ptCount val="4"/>
                <c:pt idx="0">
                  <c:v>8.9371209703159912E-2</c:v>
                </c:pt>
                <c:pt idx="1">
                  <c:v>6.3455554052225679E-2</c:v>
                </c:pt>
                <c:pt idx="2">
                  <c:v>0.16624040920716113</c:v>
                </c:pt>
                <c:pt idx="3">
                  <c:v>0.18065591995553085</c:v>
                </c:pt>
              </c:numCache>
            </c:numRef>
          </c:val>
        </c:ser>
        <c:axId val="135344896"/>
        <c:axId val="135346432"/>
      </c:barChart>
      <c:catAx>
        <c:axId val="13534489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346432"/>
        <c:crosses val="autoZero"/>
        <c:auto val="1"/>
        <c:lblAlgn val="ctr"/>
        <c:lblOffset val="100"/>
      </c:catAx>
      <c:valAx>
        <c:axId val="135346432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344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4906312066445"/>
          <c:y val="0.21024325567551491"/>
          <c:w val="0.22509368793355733"/>
          <c:h val="0.37819628216576223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29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ENRIQUILLO: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2962962962962829"/>
          <c:w val="0.71624440944882506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29 y gráfico 29'!$B$26:$B$36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29 y gráfico 29'!$C$26:$C$36</c:f>
              <c:numCache>
                <c:formatCode>0.0%</c:formatCode>
                <c:ptCount val="11"/>
                <c:pt idx="0">
                  <c:v>4.5343254920787321E-2</c:v>
                </c:pt>
                <c:pt idx="1">
                  <c:v>3.6005760921747475E-4</c:v>
                </c:pt>
                <c:pt idx="2">
                  <c:v>2.8804608737397982E-4</c:v>
                </c:pt>
                <c:pt idx="3">
                  <c:v>8.6413826212193947E-4</c:v>
                </c:pt>
                <c:pt idx="4">
                  <c:v>2.3763802208353335E-3</c:v>
                </c:pt>
                <c:pt idx="5">
                  <c:v>2.2323571771483437E-3</c:v>
                </c:pt>
                <c:pt idx="6">
                  <c:v>6.9131060969755158E-3</c:v>
                </c:pt>
                <c:pt idx="7">
                  <c:v>8.8574171867498788E-3</c:v>
                </c:pt>
                <c:pt idx="8">
                  <c:v>6.1929908785405663E-2</c:v>
                </c:pt>
                <c:pt idx="9">
                  <c:v>0.14265482477196351</c:v>
                </c:pt>
                <c:pt idx="10">
                  <c:v>0.72818050888142094</c:v>
                </c:pt>
              </c:numCache>
            </c:numRef>
          </c:val>
        </c:ser>
        <c:gapWidth val="86"/>
        <c:overlap val="-24"/>
        <c:axId val="135387776"/>
        <c:axId val="135406336"/>
      </c:barChart>
      <c:catAx>
        <c:axId val="13538777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91E-2"/>
              <c:y val="0.3483966170895327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406336"/>
        <c:crosses val="autoZero"/>
        <c:auto val="1"/>
        <c:lblAlgn val="ctr"/>
        <c:lblOffset val="100"/>
      </c:catAx>
      <c:valAx>
        <c:axId val="13540633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38777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autoTitleDeleted val="1"/>
    <c:plotArea>
      <c:layout>
        <c:manualLayout>
          <c:layoutTarget val="inner"/>
          <c:xMode val="edge"/>
          <c:yMode val="edge"/>
          <c:x val="0.50905121553683363"/>
          <c:y val="1.8329047282577081E-2"/>
          <c:w val="0.45363972360597776"/>
          <c:h val="0.91473455378863311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6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3, Gráfico 3'!$B$33:$B$52</c:f>
              <c:strCache>
                <c:ptCount val="20"/>
                <c:pt idx="0">
                  <c:v>En blanco*</c:v>
                </c:pt>
                <c:pt idx="1">
                  <c:v>Explotación de minas y canteras</c:v>
                </c:pt>
                <c:pt idx="2">
                  <c:v>Actividades de organizaciones y órganos extraterritoriales</c:v>
                </c:pt>
                <c:pt idx="3">
                  <c:v>Suministro de electricidad, gas, vapor y aire acondicionado</c:v>
                </c:pt>
                <c:pt idx="4">
                  <c:v>Suministro de agua; evacuación de aguas residuales, gestión de desechos y descontaminación</c:v>
                </c:pt>
                <c:pt idx="5">
                  <c:v>Construcción</c:v>
                </c:pt>
                <c:pt idx="6">
                  <c:v>Actividades inmobiliarias</c:v>
                </c:pt>
                <c:pt idx="7">
                  <c:v>Administración pública y defensa; planes de seguridad social de afiliación obligatoria</c:v>
                </c:pt>
                <c:pt idx="8">
                  <c:v>Actividades de servicios administrativos y de apoyo</c:v>
                </c:pt>
                <c:pt idx="9">
                  <c:v>Transporte y almacenamiento</c:v>
                </c:pt>
                <c:pt idx="10">
                  <c:v>Información y comunicaciones</c:v>
                </c:pt>
                <c:pt idx="11">
                  <c:v>Actividades financieras y de seguro</c:v>
                </c:pt>
                <c:pt idx="12">
                  <c:v>Actividades profesionales, científicas y técnicas</c:v>
                </c:pt>
                <c:pt idx="13">
                  <c:v>Enseñanza</c:v>
                </c:pt>
                <c:pt idx="14">
                  <c:v>Actividades de atención de la salud humana y asistencia social</c:v>
                </c:pt>
                <c:pt idx="15">
                  <c:v>Industrias manufactureras</c:v>
                </c:pt>
                <c:pt idx="16">
                  <c:v>Actividades artísticas, de entretenimiento y recreativas</c:v>
                </c:pt>
                <c:pt idx="17">
                  <c:v>Actividades de alojamiento y servicio de comidas</c:v>
                </c:pt>
                <c:pt idx="18">
                  <c:v>Otras actividades de servicios</c:v>
                </c:pt>
                <c:pt idx="19">
                  <c:v>Comercio al por mayor y al por menor; reparación de vehículos automotores y motocicletas</c:v>
                </c:pt>
              </c:strCache>
            </c:strRef>
          </c:cat>
          <c:val>
            <c:numRef>
              <c:f>'Cuadro 3, Gráfico 3'!$C$33:$C$52</c:f>
              <c:numCache>
                <c:formatCode>0.0%</c:formatCode>
                <c:ptCount val="20"/>
                <c:pt idx="0">
                  <c:v>5.594228899174352E-2</c:v>
                </c:pt>
                <c:pt idx="1">
                  <c:v>4.3754639807905266E-6</c:v>
                </c:pt>
                <c:pt idx="2">
                  <c:v>1.4001484738529685E-4</c:v>
                </c:pt>
                <c:pt idx="3">
                  <c:v>4.9622968761548565E-4</c:v>
                </c:pt>
                <c:pt idx="4">
                  <c:v>8.7606781443807613E-4</c:v>
                </c:pt>
                <c:pt idx="5">
                  <c:v>2.1209154399902592E-3</c:v>
                </c:pt>
                <c:pt idx="6">
                  <c:v>4.9017006316259991E-3</c:v>
                </c:pt>
                <c:pt idx="7">
                  <c:v>7.1064290106316562E-3</c:v>
                </c:pt>
                <c:pt idx="8">
                  <c:v>8.955703558826817E-3</c:v>
                </c:pt>
                <c:pt idx="9">
                  <c:v>1.0828420931598999E-2</c:v>
                </c:pt>
                <c:pt idx="10">
                  <c:v>1.2711735327166638E-2</c:v>
                </c:pt>
                <c:pt idx="11">
                  <c:v>1.6370213485251972E-2</c:v>
                </c:pt>
                <c:pt idx="12">
                  <c:v>1.7507536713717981E-2</c:v>
                </c:pt>
                <c:pt idx="13">
                  <c:v>2.3838664574632278E-2</c:v>
                </c:pt>
                <c:pt idx="14">
                  <c:v>2.6520859544480482E-2</c:v>
                </c:pt>
                <c:pt idx="15">
                  <c:v>3.8516580354072107E-2</c:v>
                </c:pt>
                <c:pt idx="16">
                  <c:v>0.10735246865617792</c:v>
                </c:pt>
                <c:pt idx="17">
                  <c:v>0.10825100546636378</c:v>
                </c:pt>
                <c:pt idx="18">
                  <c:v>0.15342454382752901</c:v>
                </c:pt>
                <c:pt idx="19">
                  <c:v>0.40413424567277095</c:v>
                </c:pt>
              </c:numCache>
            </c:numRef>
          </c:val>
        </c:ser>
        <c:axId val="110407040"/>
        <c:axId val="110421504"/>
      </c:barChart>
      <c:catAx>
        <c:axId val="11040704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Sección</a:t>
                </a:r>
                <a:r>
                  <a:rPr lang="es-DO" sz="800" b="0" baseline="0">
                    <a:latin typeface="Franklin Gothic Book" pitchFamily="34" charset="0"/>
                  </a:rPr>
                  <a:t> de actividad económica</a:t>
                </a:r>
                <a:endParaRPr lang="es-DO" sz="800" b="0">
                  <a:latin typeface="Franklin Gothic Book" pitchFamily="34" charset="0"/>
                </a:endParaRPr>
              </a:p>
            </c:rich>
          </c:tx>
          <c:layout>
            <c:manualLayout>
              <c:xMode val="edge"/>
              <c:yMode val="edge"/>
              <c:x val="6.7512989447748254E-3"/>
              <c:y val="0.27229592046370288"/>
            </c:manualLayout>
          </c:layout>
        </c:title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10421504"/>
        <c:crosses val="autoZero"/>
        <c:auto val="1"/>
        <c:lblAlgn val="ctr"/>
        <c:lblOffset val="100"/>
      </c:catAx>
      <c:valAx>
        <c:axId val="11042150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1040704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30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EL VALLE: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31 y gráfico 30'!$G$8:$G$17</c:f>
              <c:strCache>
                <c:ptCount val="10"/>
                <c:pt idx="0">
                  <c:v>Administración pública y la defensa; planes de seguridad social de afiliación obligatoria</c:v>
                </c:pt>
                <c:pt idx="1">
                  <c:v>Reparación de computadoras y enseres de uso personal y doméstico</c:v>
                </c:pt>
                <c:pt idx="2">
                  <c:v>Actividades relacionadas con la salud humana</c:v>
                </c:pt>
                <c:pt idx="3">
                  <c:v>Enseñanza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Actividades de servicio de comidas y bebidas</c:v>
                </c:pt>
                <c:pt idx="7">
                  <c:v>Otras actividades de servicios</c:v>
                </c:pt>
                <c:pt idx="8">
                  <c:v>Actividades de juegos de azar y apuestas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31 y gráfico 30'!$H$8:$H$17</c:f>
              <c:numCache>
                <c:formatCode>0.0%</c:formatCode>
                <c:ptCount val="10"/>
                <c:pt idx="0">
                  <c:v>1.502055886548628E-2</c:v>
                </c:pt>
                <c:pt idx="1">
                  <c:v>1.5104472602164975E-2</c:v>
                </c:pt>
                <c:pt idx="2">
                  <c:v>2.2237140219853992E-2</c:v>
                </c:pt>
                <c:pt idx="3">
                  <c:v>3.020894520432995E-2</c:v>
                </c:pt>
                <c:pt idx="4">
                  <c:v>3.4320718301585972E-2</c:v>
                </c:pt>
                <c:pt idx="5">
                  <c:v>3.7425526558697658E-2</c:v>
                </c:pt>
                <c:pt idx="6">
                  <c:v>8.106066963161869E-2</c:v>
                </c:pt>
                <c:pt idx="7">
                  <c:v>8.2403289418477799E-2</c:v>
                </c:pt>
                <c:pt idx="8">
                  <c:v>0.13745070067970128</c:v>
                </c:pt>
                <c:pt idx="9">
                  <c:v>0.42099521691700931</c:v>
                </c:pt>
              </c:numCache>
            </c:numRef>
          </c:val>
        </c:ser>
        <c:axId val="135570944"/>
        <c:axId val="135572864"/>
      </c:barChart>
      <c:catAx>
        <c:axId val="1355709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6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572864"/>
        <c:crosses val="autoZero"/>
        <c:auto val="1"/>
        <c:lblAlgn val="ctr"/>
        <c:lblOffset val="100"/>
      </c:catAx>
      <c:valAx>
        <c:axId val="13557286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57094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31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EL VALLE: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16"/>
          <c:y val="0.14635731854273096"/>
          <c:w val="0.51086971406456994"/>
          <c:h val="0.84984301490616021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445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</c:dLbl>
            <c:dLbl>
              <c:idx val="2"/>
              <c:layout>
                <c:manualLayout>
                  <c:x val="5.0881324144500924E-2"/>
                  <c:y val="0.13967314508647144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32 y gráfico 31 y 32'!$B$15:$B$17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32 y gráfico 31 y 32'!$C$15:$C$17</c:f>
              <c:numCache>
                <c:formatCode>0.0%</c:formatCode>
                <c:ptCount val="3"/>
                <c:pt idx="0">
                  <c:v>0.6568604457532361</c:v>
                </c:pt>
                <c:pt idx="1">
                  <c:v>0.27844696163691718</c:v>
                </c:pt>
                <c:pt idx="2">
                  <c:v>6.4692592609846764E-2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32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REGIÓN EL VALLE: Porcentaje de establecimientos por provincia,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64"/>
          <c:w val="0.71642662153569603"/>
          <c:h val="0.69669765237679693"/>
        </c:manualLayout>
      </c:layout>
      <c:barChart>
        <c:barDir val="col"/>
        <c:grouping val="clustered"/>
        <c:ser>
          <c:idx val="0"/>
          <c:order val="0"/>
          <c:tx>
            <c:strRef>
              <c:f>'Cuadro 32 y gráfico 31 y 32'!$B$15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32 y gráfico 31 y 32'!$D$14:$E$14</c:f>
              <c:strCache>
                <c:ptCount val="2"/>
                <c:pt idx="0">
                  <c:v>Elías Piña</c:v>
                </c:pt>
                <c:pt idx="1">
                  <c:v>San Juan</c:v>
                </c:pt>
              </c:strCache>
            </c:strRef>
          </c:cat>
          <c:val>
            <c:numRef>
              <c:f>'Cuadro 32 y gráfico 31 y 32'!$D$15:$E$15</c:f>
              <c:numCache>
                <c:formatCode>0.0%</c:formatCode>
                <c:ptCount val="2"/>
                <c:pt idx="0">
                  <c:v>0.60681709073451751</c:v>
                </c:pt>
                <c:pt idx="1">
                  <c:v>0.66756541375419653</c:v>
                </c:pt>
              </c:numCache>
            </c:numRef>
          </c:val>
        </c:ser>
        <c:ser>
          <c:idx val="1"/>
          <c:order val="1"/>
          <c:tx>
            <c:strRef>
              <c:f>'Cuadro 32 y gráfico 31 y 32'!$B$16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823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823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823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32 y gráfico 31 y 32'!$D$16:$E$16</c:f>
              <c:numCache>
                <c:formatCode>0.0%</c:formatCode>
                <c:ptCount val="2"/>
                <c:pt idx="0">
                  <c:v>0.29572731637061928</c:v>
                </c:pt>
                <c:pt idx="1">
                  <c:v>0.27475045399069048</c:v>
                </c:pt>
              </c:numCache>
            </c:numRef>
          </c:val>
        </c:ser>
        <c:ser>
          <c:idx val="2"/>
          <c:order val="2"/>
          <c:tx>
            <c:strRef>
              <c:f>'Cuadro 32 y gráfico 31 y 32'!$B$17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32 y gráfico 31 y 32'!$D$17:$E$17</c:f>
              <c:numCache>
                <c:formatCode>0.0%</c:formatCode>
                <c:ptCount val="2"/>
                <c:pt idx="0">
                  <c:v>9.7455592894863177E-2</c:v>
                </c:pt>
                <c:pt idx="1">
                  <c:v>5.768413225511293E-2</c:v>
                </c:pt>
              </c:numCache>
            </c:numRef>
          </c:val>
        </c:ser>
        <c:axId val="135403776"/>
        <c:axId val="135811072"/>
      </c:barChart>
      <c:catAx>
        <c:axId val="13540377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811072"/>
        <c:crosses val="autoZero"/>
        <c:auto val="1"/>
        <c:lblAlgn val="ctr"/>
        <c:lblOffset val="100"/>
      </c:catAx>
      <c:valAx>
        <c:axId val="135811072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403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1"/>
          <c:y val="0.27438987652316682"/>
          <c:w val="0.24405107831466422"/>
          <c:h val="0.37819628216576257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33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EL VALLE: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3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296296296296281"/>
          <c:w val="0.7162444094488259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33 y gráfico 39 y 40'!$B$26:$B$36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33 y gráfico 39 y 40'!$C$26:$C$36</c:f>
              <c:numCache>
                <c:formatCode>0.0%</c:formatCode>
                <c:ptCount val="11"/>
                <c:pt idx="0">
                  <c:v>3.2474616094654692E-2</c:v>
                </c:pt>
                <c:pt idx="1">
                  <c:v>0</c:v>
                </c:pt>
                <c:pt idx="2">
                  <c:v>8.3913736678694305E-5</c:v>
                </c:pt>
                <c:pt idx="3">
                  <c:v>4.1956868339347152E-4</c:v>
                </c:pt>
                <c:pt idx="4">
                  <c:v>1.8461022069312747E-3</c:v>
                </c:pt>
                <c:pt idx="5">
                  <c:v>3.1887219937903836E-3</c:v>
                </c:pt>
                <c:pt idx="6">
                  <c:v>7.5522363010824874E-3</c:v>
                </c:pt>
                <c:pt idx="7">
                  <c:v>3.474028698497944E-2</c:v>
                </c:pt>
                <c:pt idx="8">
                  <c:v>9.5913401023747583E-2</c:v>
                </c:pt>
                <c:pt idx="9">
                  <c:v>0.12796844843500882</c:v>
                </c:pt>
                <c:pt idx="10">
                  <c:v>0.69581270453973321</c:v>
                </c:pt>
              </c:numCache>
            </c:numRef>
          </c:val>
        </c:ser>
        <c:gapWidth val="86"/>
        <c:overlap val="-24"/>
        <c:axId val="135885184"/>
        <c:axId val="135887104"/>
      </c:barChart>
      <c:catAx>
        <c:axId val="13588518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147E-2"/>
              <c:y val="0.3483966170895330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887104"/>
        <c:crosses val="autoZero"/>
        <c:auto val="1"/>
        <c:lblAlgn val="ctr"/>
        <c:lblOffset val="100"/>
      </c:catAx>
      <c:valAx>
        <c:axId val="13588710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88518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34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YUMA: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35 y gráfico 64'!$H$8:$H$17</c:f>
              <c:strCache>
                <c:ptCount val="10"/>
                <c:pt idx="0">
                  <c:v>Servicios financieros, excepto seguros y fondos de pensiones</c:v>
                </c:pt>
                <c:pt idx="1">
                  <c:v>Actividades relacionadas con la salud humana</c:v>
                </c:pt>
                <c:pt idx="2">
                  <c:v>Reparación de computadoras y enseres de uso personal y doméstico</c:v>
                </c:pt>
                <c:pt idx="3">
                  <c:v>Enseñanza</c:v>
                </c:pt>
                <c:pt idx="4">
                  <c:v>Actividades de asociaciones u organizaciones</c:v>
                </c:pt>
                <c:pt idx="5">
                  <c:v>Comercio al por mayor y al por menor; reparación de vehículos automotores y motocicletas</c:v>
                </c:pt>
                <c:pt idx="6">
                  <c:v>Actividades de juegos de azar y apuestas</c:v>
                </c:pt>
                <c:pt idx="7">
                  <c:v>Actividades de servicio de comidas y bebidas</c:v>
                </c:pt>
                <c:pt idx="8">
                  <c:v>Otras actividades de servicios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35 y gráfico 64'!$I$8:$I$17</c:f>
              <c:numCache>
                <c:formatCode>0.0%</c:formatCode>
                <c:ptCount val="10"/>
                <c:pt idx="0">
                  <c:v>1.3014626902708031E-2</c:v>
                </c:pt>
                <c:pt idx="1">
                  <c:v>1.5034708941041848E-2</c:v>
                </c:pt>
                <c:pt idx="2">
                  <c:v>2.3644894678202379E-2</c:v>
                </c:pt>
                <c:pt idx="3">
                  <c:v>2.4406564954951193E-2</c:v>
                </c:pt>
                <c:pt idx="4">
                  <c:v>4.0898382251512516E-2</c:v>
                </c:pt>
                <c:pt idx="5">
                  <c:v>4.2454838903999224E-2</c:v>
                </c:pt>
                <c:pt idx="6">
                  <c:v>7.4842383715318456E-2</c:v>
                </c:pt>
                <c:pt idx="7">
                  <c:v>9.9679457957127668E-2</c:v>
                </c:pt>
                <c:pt idx="8">
                  <c:v>0.10232874587625398</c:v>
                </c:pt>
                <c:pt idx="9">
                  <c:v>0.37580149132806806</c:v>
                </c:pt>
              </c:numCache>
            </c:numRef>
          </c:val>
        </c:ser>
        <c:axId val="135982080"/>
        <c:axId val="136119424"/>
      </c:barChart>
      <c:catAx>
        <c:axId val="1359820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1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6119424"/>
        <c:crosses val="autoZero"/>
        <c:auto val="1"/>
        <c:lblAlgn val="ctr"/>
        <c:lblOffset val="100"/>
      </c:catAx>
      <c:valAx>
        <c:axId val="13611942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98208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35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YUMA: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03"/>
          <c:y val="0.14635731854273062"/>
          <c:w val="0.51086971406456994"/>
          <c:h val="0.84984301490615932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6486113654397871"/>
                  <c:y val="-0.14078671313626798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1940448247351765"/>
                  <c:y val="4.5909212168151095E-2"/>
                </c:manualLayout>
              </c:layout>
              <c:showVal val="1"/>
            </c:dLbl>
            <c:dLbl>
              <c:idx val="2"/>
              <c:layout>
                <c:manualLayout>
                  <c:x val="2.1664141876557196E-2"/>
                  <c:y val="9.5270255152532166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36 y gráfico 35 y 36'!$B$15:$B$17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36 y gráfico 35 y 36'!$C$15:$C$17</c:f>
              <c:numCache>
                <c:formatCode>0.0%</c:formatCode>
                <c:ptCount val="3"/>
                <c:pt idx="0">
                  <c:v>0.69930303241515013</c:v>
                </c:pt>
                <c:pt idx="1">
                  <c:v>0.25000975461857183</c:v>
                </c:pt>
                <c:pt idx="2">
                  <c:v>5.0687212966277921E-2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36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REGIÓN YUMA: Porcentaje de establecimientos por provincia,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19"/>
          <c:w val="0.71642662153569603"/>
          <c:h val="0.69669765237679482"/>
        </c:manualLayout>
      </c:layout>
      <c:barChart>
        <c:barDir val="col"/>
        <c:grouping val="clustered"/>
        <c:ser>
          <c:idx val="0"/>
          <c:order val="0"/>
          <c:tx>
            <c:strRef>
              <c:f>'Cuadro 36 y gráfico 35 y 36'!$B$15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36 y gráfico 35 y 36'!$D$14:$F$14</c:f>
              <c:strCache>
                <c:ptCount val="3"/>
                <c:pt idx="0">
                  <c:v>EL Seibo</c:v>
                </c:pt>
                <c:pt idx="1">
                  <c:v>La Altagracia</c:v>
                </c:pt>
                <c:pt idx="2">
                  <c:v>La Romana</c:v>
                </c:pt>
              </c:strCache>
            </c:strRef>
          </c:cat>
          <c:val>
            <c:numRef>
              <c:f>'Cuadro 36 y gráfico 35 y 36'!$D$15:$F$15</c:f>
              <c:numCache>
                <c:formatCode>0.0%</c:formatCode>
                <c:ptCount val="3"/>
                <c:pt idx="0">
                  <c:v>0.55102098169371139</c:v>
                </c:pt>
                <c:pt idx="1">
                  <c:v>0.79728403141361248</c:v>
                </c:pt>
                <c:pt idx="2">
                  <c:v>0.65679701210457631</c:v>
                </c:pt>
              </c:numCache>
            </c:numRef>
          </c:val>
        </c:ser>
        <c:ser>
          <c:idx val="1"/>
          <c:order val="1"/>
          <c:tx>
            <c:strRef>
              <c:f>'Cuadro 36 y gráfico 35 y 36'!$B$16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701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701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701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36 y gráfico 35 y 36'!$D$16:$F$16</c:f>
              <c:numCache>
                <c:formatCode>0.0%</c:formatCode>
                <c:ptCount val="3"/>
                <c:pt idx="0">
                  <c:v>0.35059044385865323</c:v>
                </c:pt>
                <c:pt idx="1">
                  <c:v>0.18103730366492146</c:v>
                </c:pt>
                <c:pt idx="2">
                  <c:v>0.28116515921942731</c:v>
                </c:pt>
              </c:numCache>
            </c:numRef>
          </c:val>
        </c:ser>
        <c:ser>
          <c:idx val="2"/>
          <c:order val="2"/>
          <c:tx>
            <c:strRef>
              <c:f>'Cuadro 36 y gráfico 35 y 36'!$B$17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36 y gráfico 35 y 36'!$D$17:$F$17</c:f>
              <c:numCache>
                <c:formatCode>0.0%</c:formatCode>
                <c:ptCount val="3"/>
                <c:pt idx="0">
                  <c:v>9.8388574447635421E-2</c:v>
                </c:pt>
                <c:pt idx="1">
                  <c:v>2.167866492146597E-2</c:v>
                </c:pt>
                <c:pt idx="2">
                  <c:v>6.2037828675996345E-2</c:v>
                </c:pt>
              </c:numCache>
            </c:numRef>
          </c:val>
        </c:ser>
        <c:axId val="135102464"/>
        <c:axId val="135104000"/>
      </c:barChart>
      <c:catAx>
        <c:axId val="13510246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104000"/>
        <c:crosses val="autoZero"/>
        <c:auto val="1"/>
        <c:lblAlgn val="ctr"/>
        <c:lblOffset val="100"/>
      </c:catAx>
      <c:valAx>
        <c:axId val="135104000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102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"/>
          <c:y val="0.27438987652316682"/>
          <c:w val="0.24405107831466422"/>
          <c:h val="0.37819628216576207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37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YUMA: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2962962962962837"/>
          <c:w val="0.71624440944882473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37 y gráfico 37'!$B$26:$B$36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37 y gráfico 37'!$C$26:$C$36</c:f>
              <c:numCache>
                <c:formatCode>0.0%</c:formatCode>
                <c:ptCount val="11"/>
                <c:pt idx="0">
                  <c:v>7.4778116306795608E-2</c:v>
                </c:pt>
                <c:pt idx="1">
                  <c:v>1.7883163332891774E-3</c:v>
                </c:pt>
                <c:pt idx="2">
                  <c:v>1.9870181480990858E-4</c:v>
                </c:pt>
                <c:pt idx="3">
                  <c:v>9.6039210491455818E-4</c:v>
                </c:pt>
                <c:pt idx="4">
                  <c:v>4.073387203603126E-3</c:v>
                </c:pt>
                <c:pt idx="5">
                  <c:v>5.2655980924625782E-3</c:v>
                </c:pt>
                <c:pt idx="6">
                  <c:v>1.8446151808186515E-2</c:v>
                </c:pt>
                <c:pt idx="7">
                  <c:v>1.0729897999735064E-2</c:v>
                </c:pt>
                <c:pt idx="8">
                  <c:v>6.9346933368658104E-2</c:v>
                </c:pt>
                <c:pt idx="9">
                  <c:v>0.141276990329845</c:v>
                </c:pt>
                <c:pt idx="10">
                  <c:v>0.67313551463770038</c:v>
                </c:pt>
              </c:numCache>
            </c:numRef>
          </c:val>
        </c:ser>
        <c:gapWidth val="86"/>
        <c:overlap val="-24"/>
        <c:axId val="135137152"/>
        <c:axId val="135151616"/>
      </c:barChart>
      <c:catAx>
        <c:axId val="13513715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57E-2"/>
              <c:y val="0.34839661708953257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151616"/>
        <c:crosses val="autoZero"/>
        <c:auto val="1"/>
        <c:lblAlgn val="ctr"/>
        <c:lblOffset val="100"/>
      </c:catAx>
      <c:valAx>
        <c:axId val="13515161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13715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38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</a:t>
            </a:r>
            <a:r>
              <a:rPr lang="es-DO" sz="900" b="0" i="0" u="none" strike="noStrike" baseline="0"/>
              <a:t>HIGUAMO</a:t>
            </a:r>
            <a:r>
              <a:rPr lang="es-DO" sz="900" b="0" baseline="0">
                <a:latin typeface="Franklin Gothic Book" pitchFamily="34" charset="0"/>
              </a:rPr>
              <a:t>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39 y gráfico 38'!$I$8:$I$17</c:f>
              <c:strCache>
                <c:ptCount val="10"/>
                <c:pt idx="0">
                  <c:v>Actividades deportivas, de diversión y esparcimiento</c:v>
                </c:pt>
                <c:pt idx="1">
                  <c:v>Servicios financieros, excepto seguros y fondos de pensiones</c:v>
                </c:pt>
                <c:pt idx="2">
                  <c:v>Reparación de computadoras y enseres de uso personal y doméstico</c:v>
                </c:pt>
                <c:pt idx="3">
                  <c:v>Enseñanza</c:v>
                </c:pt>
                <c:pt idx="4">
                  <c:v>Comercio y reparación de vehículos automotores y motocicletas</c:v>
                </c:pt>
                <c:pt idx="5">
                  <c:v>Actividades de asociaciones u organizaciones</c:v>
                </c:pt>
                <c:pt idx="6">
                  <c:v>Otras actividades de servicios</c:v>
                </c:pt>
                <c:pt idx="7">
                  <c:v>Actividades de juegos de azar y apuestas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39 y gráfico 38'!$J$8:$J$17</c:f>
              <c:numCache>
                <c:formatCode>0.0%</c:formatCode>
                <c:ptCount val="10"/>
                <c:pt idx="0">
                  <c:v>1.2934419941306055E-2</c:v>
                </c:pt>
                <c:pt idx="1">
                  <c:v>1.3143714762362788E-2</c:v>
                </c:pt>
                <c:pt idx="2">
                  <c:v>1.7120316362440702E-2</c:v>
                </c:pt>
                <c:pt idx="3">
                  <c:v>2.5073519562596527E-2</c:v>
                </c:pt>
                <c:pt idx="4">
                  <c:v>4.3449604851377624E-2</c:v>
                </c:pt>
                <c:pt idx="5">
                  <c:v>5.5044537937920593E-2</c:v>
                </c:pt>
                <c:pt idx="6">
                  <c:v>8.5350428026935432E-2</c:v>
                </c:pt>
                <c:pt idx="7">
                  <c:v>9.5271002545024533E-2</c:v>
                </c:pt>
                <c:pt idx="8">
                  <c:v>0.10347535953044844</c:v>
                </c:pt>
                <c:pt idx="9">
                  <c:v>0.40285067156999832</c:v>
                </c:pt>
              </c:numCache>
            </c:numRef>
          </c:val>
        </c:ser>
        <c:axId val="136430336"/>
        <c:axId val="136432256"/>
      </c:barChart>
      <c:catAx>
        <c:axId val="1364303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51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6432256"/>
        <c:crosses val="autoZero"/>
        <c:auto val="1"/>
        <c:lblAlgn val="ctr"/>
        <c:lblOffset val="100"/>
      </c:catAx>
      <c:valAx>
        <c:axId val="136432256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643033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 39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HIGUAMO: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12"/>
          <c:y val="0.14635731854273082"/>
          <c:w val="0.51086971406456994"/>
          <c:h val="0.84984301490615988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426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2786141335357637"/>
                  <c:y val="8.5253305600950846E-2"/>
                </c:manualLayout>
              </c:layout>
              <c:showVal val="1"/>
            </c:dLbl>
            <c:dLbl>
              <c:idx val="2"/>
              <c:layout>
                <c:manualLayout>
                  <c:x val="1.8115098561640099E-2"/>
                  <c:y val="0.10649241009822226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40 y gráfico 39 y 40'!$B$15:$B$17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40 y gráfico 39 y 40'!$C$15:$C$17</c:f>
              <c:numCache>
                <c:formatCode>0.0%</c:formatCode>
                <c:ptCount val="3"/>
                <c:pt idx="0">
                  <c:v>0.78184074915040047</c:v>
                </c:pt>
                <c:pt idx="1">
                  <c:v>0.18510848239228792</c:v>
                </c:pt>
                <c:pt idx="2">
                  <c:v>3.3050768457311606E-2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4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REPÚBLICA DOMINICANA: Porcentaje de establecimientos, según su</a:t>
            </a:r>
            <a:r>
              <a:rPr lang="es-DO" sz="900" b="0" baseline="0">
                <a:latin typeface="Franklin Gothic Book" pitchFamily="34" charset="0"/>
              </a:rPr>
              <a:t> </a:t>
            </a:r>
            <a:r>
              <a:rPr lang="es-DO" sz="900" b="0">
                <a:latin typeface="Franklin Gothic Book" pitchFamily="34" charset="0"/>
              </a:rPr>
              <a:t>condición </a:t>
            </a:r>
          </a:p>
        </c:rich>
      </c:tx>
      <c:layout>
        <c:manualLayout>
          <c:xMode val="edge"/>
          <c:yMode val="edge"/>
          <c:x val="9.8363759296822201E-2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3501716950695591"/>
          <c:y val="0.14397847604472641"/>
          <c:w val="0.5342066623010866"/>
          <c:h val="0.82559211446531566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3896194225721858"/>
                  <c:y val="-0.21066090696996209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9.8771653543307095E-2"/>
                  <c:y val="0.12495078740157525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2"/>
              <c:layout>
                <c:manualLayout>
                  <c:x val="2.6039588801399841E-2"/>
                  <c:y val="0.1120242782152237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4 , Gráfico 4'!$B$6:$B$8</c:f>
              <c:strCache>
                <c:ptCount val="3"/>
                <c:pt idx="0">
                  <c:v>Fijos</c:v>
                </c:pt>
                <c:pt idx="1">
                  <c:v>Compartidos con vivienda</c:v>
                </c:pt>
                <c:pt idx="2">
                  <c:v>Semifijos</c:v>
                </c:pt>
              </c:strCache>
            </c:strRef>
          </c:cat>
          <c:val>
            <c:numRef>
              <c:f>'Cuadro 4 , Gráfico 4'!$D$6:$D$8</c:f>
              <c:numCache>
                <c:formatCode>0.0%</c:formatCode>
                <c:ptCount val="3"/>
                <c:pt idx="0">
                  <c:v>0.78782966341788907</c:v>
                </c:pt>
                <c:pt idx="1">
                  <c:v>0.16472505715442085</c:v>
                </c:pt>
                <c:pt idx="2">
                  <c:v>4.7445279427690085E-2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70029724409449146"/>
          <c:y val="0.39597696121318593"/>
          <c:w val="0.28303608923884777"/>
          <c:h val="0.39786052785068959"/>
        </c:manualLayout>
      </c:layout>
      <c:txPr>
        <a:bodyPr/>
        <a:lstStyle/>
        <a:p>
          <a:pPr rtl="0"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40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REGIÓN </a:t>
            </a:r>
            <a:r>
              <a:rPr lang="es-DO" sz="900" b="0" i="0" u="none" strike="noStrike" baseline="0"/>
              <a:t>HIGUAMO</a:t>
            </a:r>
            <a:r>
              <a:rPr lang="es-DO" sz="900" b="0" i="0" baseline="0">
                <a:latin typeface="Franklin Gothic Book" pitchFamily="34" charset="0"/>
              </a:rPr>
              <a:t>: Porcentaje de establecimientos por provincia,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47"/>
          <c:w val="0.71642662153569603"/>
          <c:h val="0.69669765237679604"/>
        </c:manualLayout>
      </c:layout>
      <c:barChart>
        <c:barDir val="col"/>
        <c:grouping val="clustered"/>
        <c:ser>
          <c:idx val="0"/>
          <c:order val="0"/>
          <c:tx>
            <c:strRef>
              <c:f>'Cuadro 40 y gráfico 39 y 40'!$B$15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40 y gráfico 39 y 40'!$D$14:$F$14</c:f>
              <c:strCache>
                <c:ptCount val="3"/>
                <c:pt idx="0">
                  <c:v>San Pedro de Macorís</c:v>
                </c:pt>
                <c:pt idx="1">
                  <c:v>Monte Plata</c:v>
                </c:pt>
                <c:pt idx="2">
                  <c:v>Hato Mayor</c:v>
                </c:pt>
              </c:strCache>
            </c:strRef>
          </c:cat>
          <c:val>
            <c:numRef>
              <c:f>'Cuadro 40 y gráfico 39 y 40'!$D$15:$F$15</c:f>
              <c:numCache>
                <c:formatCode>0.0%</c:formatCode>
                <c:ptCount val="3"/>
                <c:pt idx="0">
                  <c:v>0.8509283819628648</c:v>
                </c:pt>
                <c:pt idx="1">
                  <c:v>0.72081930415263751</c:v>
                </c:pt>
                <c:pt idx="2">
                  <c:v>0.78231859883236021</c:v>
                </c:pt>
              </c:numCache>
            </c:numRef>
          </c:val>
        </c:ser>
        <c:ser>
          <c:idx val="1"/>
          <c:order val="1"/>
          <c:tx>
            <c:strRef>
              <c:f>'Cuadro 40 y gráfico 39 y 40'!$B$16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771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771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771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40 y gráfico 39 y 40'!$D$16:$F$16</c:f>
              <c:numCache>
                <c:formatCode>0.0%</c:formatCode>
                <c:ptCount val="3"/>
                <c:pt idx="0">
                  <c:v>0.12530503978779839</c:v>
                </c:pt>
                <c:pt idx="1">
                  <c:v>0.23559670781893005</c:v>
                </c:pt>
                <c:pt idx="2">
                  <c:v>0.19154851264943004</c:v>
                </c:pt>
              </c:numCache>
            </c:numRef>
          </c:val>
        </c:ser>
        <c:ser>
          <c:idx val="2"/>
          <c:order val="2"/>
          <c:tx>
            <c:strRef>
              <c:f>'Cuadro 40 y gráfico 39 y 40'!$B$17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40 y gráfico 39 y 40'!$D$17:$F$17</c:f>
              <c:numCache>
                <c:formatCode>0.0%</c:formatCode>
                <c:ptCount val="3"/>
                <c:pt idx="0">
                  <c:v>2.3766578249336867E-2</c:v>
                </c:pt>
                <c:pt idx="1">
                  <c:v>4.3583988028432469E-2</c:v>
                </c:pt>
                <c:pt idx="2">
                  <c:v>2.6132888518209618E-2</c:v>
                </c:pt>
              </c:numCache>
            </c:numRef>
          </c:val>
        </c:ser>
        <c:axId val="136513024"/>
        <c:axId val="136514560"/>
      </c:barChart>
      <c:catAx>
        <c:axId val="13651302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6514560"/>
        <c:crosses val="autoZero"/>
        <c:auto val="1"/>
        <c:lblAlgn val="ctr"/>
        <c:lblOffset val="100"/>
      </c:catAx>
      <c:valAx>
        <c:axId val="136514560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6513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056"/>
          <c:y val="0.27438987652316682"/>
          <c:w val="0.24405107831466422"/>
          <c:h val="0.3781962821657624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41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</a:t>
            </a:r>
            <a:r>
              <a:rPr lang="es-DO" sz="900" b="0" i="0" u="none" strike="noStrike" baseline="0"/>
              <a:t>HIGUAMO</a:t>
            </a:r>
            <a:r>
              <a:rPr lang="es-DO" sz="900" b="0" baseline="0">
                <a:latin typeface="Franklin Gothic Book" pitchFamily="34" charset="0"/>
              </a:rPr>
              <a:t>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28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2962962962962818"/>
          <c:w val="0.716244409448825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41 y gráfico 41 y 42'!$B$26:$B$36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41 y gráfico 41 y 42'!$C$26:$C$36</c:f>
              <c:numCache>
                <c:formatCode>0.0%</c:formatCode>
                <c:ptCount val="11"/>
                <c:pt idx="0">
                  <c:v>5.1852601648785461E-2</c:v>
                </c:pt>
                <c:pt idx="1">
                  <c:v>7.5346135580424097E-4</c:v>
                </c:pt>
                <c:pt idx="2">
                  <c:v>2.5115378526808032E-4</c:v>
                </c:pt>
                <c:pt idx="3">
                  <c:v>3.7673067790212049E-4</c:v>
                </c:pt>
                <c:pt idx="4">
                  <c:v>2.8882685305829238E-3</c:v>
                </c:pt>
                <c:pt idx="5">
                  <c:v>2.9301274947942705E-3</c:v>
                </c:pt>
                <c:pt idx="6">
                  <c:v>5.8183960253771943E-3</c:v>
                </c:pt>
                <c:pt idx="7">
                  <c:v>1.5697111579255019E-2</c:v>
                </c:pt>
                <c:pt idx="8">
                  <c:v>8.9954914090184093E-2</c:v>
                </c:pt>
                <c:pt idx="9">
                  <c:v>0.18535149352784328</c:v>
                </c:pt>
                <c:pt idx="10">
                  <c:v>0.6441257412842033</c:v>
                </c:pt>
              </c:numCache>
            </c:numRef>
          </c:val>
        </c:ser>
        <c:gapWidth val="86"/>
        <c:overlap val="-24"/>
        <c:axId val="136621440"/>
        <c:axId val="136635904"/>
      </c:barChart>
      <c:catAx>
        <c:axId val="13662144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105E-2"/>
              <c:y val="0.3483966170895329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6635904"/>
        <c:crosses val="autoZero"/>
        <c:auto val="1"/>
        <c:lblAlgn val="ctr"/>
        <c:lblOffset val="100"/>
      </c:catAx>
      <c:valAx>
        <c:axId val="13663590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662144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42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</a:t>
            </a:r>
            <a:r>
              <a:rPr lang="es-DO" sz="900" b="0" i="0" u="none" strike="noStrike" baseline="0"/>
              <a:t>METROPOLITANA</a:t>
            </a:r>
            <a:r>
              <a:rPr lang="es-DO" sz="900" b="0" baseline="0">
                <a:latin typeface="Franklin Gothic Book" pitchFamily="34" charset="0"/>
              </a:rPr>
              <a:t>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43 y gráfico 42'!$G$8:$G$17</c:f>
              <c:strCache>
                <c:ptCount val="10"/>
                <c:pt idx="0">
                  <c:v>Comercio al por mayor, excepto de los vehículos de motor y las motocicletas</c:v>
                </c:pt>
                <c:pt idx="1">
                  <c:v>Enseñanza</c:v>
                </c:pt>
                <c:pt idx="2">
                  <c:v>Reparación de computadoras y enseres de uso personal y doméstico</c:v>
                </c:pt>
                <c:pt idx="3">
                  <c:v>Actividades relacionadas con la salud humana</c:v>
                </c:pt>
                <c:pt idx="4">
                  <c:v>Actividades de asociaciones u organizaciones</c:v>
                </c:pt>
                <c:pt idx="5">
                  <c:v>Comercio al por mayor y al por menor; reparación de vehículos automotores y motocicletas</c:v>
                </c:pt>
                <c:pt idx="6">
                  <c:v>Actividades de juegos y apuestas</c:v>
                </c:pt>
                <c:pt idx="7">
                  <c:v>Actividades de servicio de comidas y bebidas</c:v>
                </c:pt>
                <c:pt idx="8">
                  <c:v>Otras actividades de servicios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43 y gráfico 42'!$H$8:$H$17</c:f>
              <c:numCache>
                <c:formatCode>0.0%</c:formatCode>
                <c:ptCount val="10"/>
                <c:pt idx="0">
                  <c:v>1.4487278449639556E-2</c:v>
                </c:pt>
                <c:pt idx="1">
                  <c:v>2.4411155455671522E-2</c:v>
                </c:pt>
                <c:pt idx="2">
                  <c:v>2.4459831737736672E-2</c:v>
                </c:pt>
                <c:pt idx="3">
                  <c:v>2.6467728372924011E-2</c:v>
                </c:pt>
                <c:pt idx="4">
                  <c:v>3.3671818118565858E-2</c:v>
                </c:pt>
                <c:pt idx="5">
                  <c:v>4.7946137834170392E-2</c:v>
                </c:pt>
                <c:pt idx="6">
                  <c:v>8.7885027268624002E-2</c:v>
                </c:pt>
                <c:pt idx="7">
                  <c:v>9.9220516454545243E-2</c:v>
                </c:pt>
                <c:pt idx="8">
                  <c:v>0.10790923280317409</c:v>
                </c:pt>
                <c:pt idx="9">
                  <c:v>0.32681255778540103</c:v>
                </c:pt>
              </c:numCache>
            </c:numRef>
          </c:val>
        </c:ser>
        <c:axId val="135715072"/>
        <c:axId val="135721344"/>
      </c:barChart>
      <c:catAx>
        <c:axId val="1357150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04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721344"/>
        <c:crosses val="autoZero"/>
        <c:auto val="1"/>
        <c:lblAlgn val="ctr"/>
        <c:lblOffset val="100"/>
      </c:catAx>
      <c:valAx>
        <c:axId val="135721344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5715072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43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METROPOLITANA: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09"/>
          <c:y val="0.14635731854273076"/>
          <c:w val="0.51086971406456994"/>
          <c:h val="0.84984301490615966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412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7.9972215193327714E-2"/>
                  <c:y val="0.12022615205886224"/>
                </c:manualLayout>
              </c:layout>
              <c:showVal val="1"/>
            </c:dLbl>
            <c:dLbl>
              <c:idx val="2"/>
              <c:layout>
                <c:manualLayout>
                  <c:x val="1.3074140779661519E-2"/>
                  <c:y val="9.5270255152532166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44 y gráfico 43 y 44'!$B$15:$B$17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44 y gráfico 43 y 44'!$C$15:$C$17</c:f>
              <c:numCache>
                <c:formatCode>0.0%</c:formatCode>
                <c:ptCount val="3"/>
                <c:pt idx="0">
                  <c:v>0.81602164144972034</c:v>
                </c:pt>
                <c:pt idx="1">
                  <c:v>0.14092305293117444</c:v>
                </c:pt>
                <c:pt idx="2">
                  <c:v>4.3055305619105276E-2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44</a:t>
            </a:r>
            <a:endParaRPr lang="es-DO" sz="900">
              <a:latin typeface="Franklin Gothic Demi" pitchFamily="34" charset="0"/>
            </a:endParaRP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REGIÓN </a:t>
            </a:r>
            <a:r>
              <a:rPr lang="es-DO" sz="900" b="0" i="0" u="none" strike="noStrike" baseline="0"/>
              <a:t>METROPOLITANA</a:t>
            </a:r>
            <a:r>
              <a:rPr lang="es-DO" sz="900" b="0" i="0" baseline="0">
                <a:latin typeface="Franklin Gothic Book" pitchFamily="34" charset="0"/>
              </a:rPr>
              <a:t>: Porcentaje de establecimientos por provincia,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36"/>
          <c:w val="0.71642662153569603"/>
          <c:h val="0.6966976523767956"/>
        </c:manualLayout>
      </c:layout>
      <c:barChart>
        <c:barDir val="col"/>
        <c:grouping val="clustered"/>
        <c:ser>
          <c:idx val="0"/>
          <c:order val="0"/>
          <c:tx>
            <c:strRef>
              <c:f>'Cuadro 44 y gráfico 43 y 44'!$B$15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44 y gráfico 43 y 44'!$D$14:$E$14</c:f>
              <c:strCache>
                <c:ptCount val="2"/>
                <c:pt idx="0">
                  <c:v>Distrito Nacional</c:v>
                </c:pt>
                <c:pt idx="1">
                  <c:v>Santo Domingo</c:v>
                </c:pt>
              </c:strCache>
            </c:strRef>
          </c:cat>
          <c:val>
            <c:numRef>
              <c:f>'Cuadro 44 y gráfico 43 y 44'!$D$15:$E$15</c:f>
              <c:numCache>
                <c:formatCode>0.0%</c:formatCode>
                <c:ptCount val="2"/>
                <c:pt idx="0">
                  <c:v>0.85294016209691326</c:v>
                </c:pt>
                <c:pt idx="1">
                  <c:v>0.79567439869057222</c:v>
                </c:pt>
              </c:numCache>
            </c:numRef>
          </c:val>
        </c:ser>
        <c:ser>
          <c:idx val="1"/>
          <c:order val="1"/>
          <c:tx>
            <c:strRef>
              <c:f>'Cuadro 44 y gráfico 43 y 44'!$B$16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727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727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727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44 y gráfico 43 y 44'!$D$16:$E$16</c:f>
              <c:numCache>
                <c:formatCode>0.0%</c:formatCode>
                <c:ptCount val="2"/>
                <c:pt idx="0">
                  <c:v>8.5273322986721856E-2</c:v>
                </c:pt>
                <c:pt idx="1">
                  <c:v>0.17159379880102288</c:v>
                </c:pt>
              </c:numCache>
            </c:numRef>
          </c:val>
        </c:ser>
        <c:ser>
          <c:idx val="3"/>
          <c:order val="2"/>
          <c:tx>
            <c:strRef>
              <c:f>'Cuadro 44 y gráfico 43 y 44'!$B$17</c:f>
              <c:strCache>
                <c:ptCount val="1"/>
                <c:pt idx="0">
                  <c:v>Semifijo</c:v>
                </c:pt>
              </c:strCache>
            </c:strRef>
          </c:tx>
          <c:dLbls>
            <c:dLbl>
              <c:idx val="0"/>
              <c:layout>
                <c:manualLayout>
                  <c:x val="2.1857923497267812E-2"/>
                  <c:y val="9.2592592592593941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1.388888888888903E-2"/>
                </c:manualLayout>
              </c:layout>
              <c:showVal val="1"/>
            </c:dLbl>
            <c:dLbl>
              <c:idx val="2"/>
              <c:layout>
                <c:manualLayout>
                  <c:x val="1.700060716454159E-2"/>
                  <c:y val="1.8518518518518583E-2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44 y gráfico 43 y 44'!$D$17:$E$17</c:f>
              <c:numCache>
                <c:formatCode>0.0%</c:formatCode>
                <c:ptCount val="2"/>
                <c:pt idx="0">
                  <c:v>6.1786514916364887E-2</c:v>
                </c:pt>
                <c:pt idx="1">
                  <c:v>3.2731802508404885E-2</c:v>
                </c:pt>
              </c:numCache>
            </c:numRef>
          </c:val>
        </c:ser>
        <c:axId val="136887296"/>
        <c:axId val="136909568"/>
      </c:barChart>
      <c:catAx>
        <c:axId val="13688729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6909568"/>
        <c:crosses val="autoZero"/>
        <c:auto val="1"/>
        <c:lblAlgn val="ctr"/>
        <c:lblOffset val="100"/>
      </c:catAx>
      <c:valAx>
        <c:axId val="136909568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6887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034"/>
          <c:y val="0.27438987652316682"/>
          <c:w val="0.24405107831466422"/>
          <c:h val="0.37819628216576223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45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REGIÓN </a:t>
            </a:r>
            <a:r>
              <a:rPr lang="es-DO" sz="900" b="0" i="0" u="none" strike="noStrike" baseline="0"/>
              <a:t>METROPOLITANA</a:t>
            </a:r>
            <a:r>
              <a:rPr lang="es-DO" sz="900" b="0" baseline="0">
                <a:latin typeface="Franklin Gothic Book" pitchFamily="34" charset="0"/>
              </a:rPr>
              <a:t>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2962962962962829"/>
          <c:w val="0.71624440944882506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45 y gráfico 45'!$B$26:$B$36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45 y gráfico 45'!$C$26:$C$36</c:f>
              <c:numCache>
                <c:formatCode>0.0%</c:formatCode>
                <c:ptCount val="11"/>
                <c:pt idx="0">
                  <c:v>7.8770436443952277E-2</c:v>
                </c:pt>
                <c:pt idx="1">
                  <c:v>2.0444049625496651E-3</c:v>
                </c:pt>
                <c:pt idx="2">
                  <c:v>6.1453839648070285E-4</c:v>
                </c:pt>
                <c:pt idx="3">
                  <c:v>1.1134705599600853E-3</c:v>
                </c:pt>
                <c:pt idx="4">
                  <c:v>6.4435263551788548E-3</c:v>
                </c:pt>
                <c:pt idx="5">
                  <c:v>8.6400447822039417E-3</c:v>
                </c:pt>
                <c:pt idx="6">
                  <c:v>1.0149010349800123E-2</c:v>
                </c:pt>
                <c:pt idx="7">
                  <c:v>2.0918643634659964E-2</c:v>
                </c:pt>
                <c:pt idx="8">
                  <c:v>9.5283874147404038E-2</c:v>
                </c:pt>
                <c:pt idx="9">
                  <c:v>0.16365583415981649</c:v>
                </c:pt>
                <c:pt idx="10">
                  <c:v>0.61236621620799392</c:v>
                </c:pt>
              </c:numCache>
            </c:numRef>
          </c:val>
        </c:ser>
        <c:gapWidth val="86"/>
        <c:overlap val="-24"/>
        <c:axId val="136955008"/>
        <c:axId val="136956928"/>
      </c:barChart>
      <c:catAx>
        <c:axId val="1369550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091E-2"/>
              <c:y val="0.34839661708953273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6956928"/>
        <c:crosses val="autoZero"/>
        <c:auto val="1"/>
        <c:lblAlgn val="ctr"/>
        <c:lblOffset val="100"/>
      </c:catAx>
      <c:valAx>
        <c:axId val="13695692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695500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5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Book" pitchFamily="34" charset="0"/>
              </a:rPr>
              <a:t>REPÚBLICA DOMINICANA: Cantidad de establecimientos, según rango de empleados</a:t>
            </a:r>
          </a:p>
        </c:rich>
      </c:tx>
      <c:layout>
        <c:manualLayout>
          <c:xMode val="edge"/>
          <c:yMode val="edge"/>
          <c:x val="0.1538537966665838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7.6284557490250607E-2"/>
          <c:y val="0.14199614428727531"/>
          <c:w val="0.92371544250975268"/>
          <c:h val="0.62516935197325207"/>
        </c:manualLayout>
      </c:layout>
      <c:barChart>
        <c:barDir val="col"/>
        <c:grouping val="clustered"/>
        <c:ser>
          <c:idx val="0"/>
          <c:order val="0"/>
          <c:dPt>
            <c:idx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spPr>
              <a:solidFill>
                <a:schemeClr val="tx2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3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5"/>
            <c:spPr>
              <a:solidFill>
                <a:srgbClr val="7030A0"/>
              </a:solidFill>
            </c:spPr>
          </c:dPt>
          <c:dPt>
            <c:idx val="6"/>
            <c:spPr>
              <a:solidFill>
                <a:schemeClr val="tx1">
                  <a:lumMod val="85000"/>
                  <a:lumOff val="15000"/>
                </a:schemeClr>
              </a:solidFill>
            </c:spPr>
          </c:dPt>
          <c:dPt>
            <c:idx val="1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5 , Gráfico 5'!$B$6:$B$16</c:f>
              <c:strCache>
                <c:ptCount val="11"/>
                <c:pt idx="0">
                  <c:v>1 a 2 </c:v>
                </c:pt>
                <c:pt idx="1">
                  <c:v>3 a 4  </c:v>
                </c:pt>
                <c:pt idx="2">
                  <c:v>5 a 10  </c:v>
                </c:pt>
                <c:pt idx="3">
                  <c:v>11 a 14  </c:v>
                </c:pt>
                <c:pt idx="4">
                  <c:v>15 a 19  </c:v>
                </c:pt>
                <c:pt idx="5">
                  <c:v>20 a 29  </c:v>
                </c:pt>
                <c:pt idx="6">
                  <c:v>30 a 50  </c:v>
                </c:pt>
                <c:pt idx="7">
                  <c:v>51 a 74  </c:v>
                </c:pt>
                <c:pt idx="8">
                  <c:v>75 a 99  </c:v>
                </c:pt>
                <c:pt idx="9">
                  <c:v>100 o más  </c:v>
                </c:pt>
                <c:pt idx="10">
                  <c:v>En blanco*</c:v>
                </c:pt>
              </c:strCache>
            </c:strRef>
          </c:cat>
          <c:val>
            <c:numRef>
              <c:f>'Cuadro 5 , Gráfico 5'!$D$6:$D$16</c:f>
              <c:numCache>
                <c:formatCode>0.0%</c:formatCode>
                <c:ptCount val="11"/>
                <c:pt idx="0">
                  <c:v>0.63335411675909825</c:v>
                </c:pt>
                <c:pt idx="1">
                  <c:v>0.16716875047856572</c:v>
                </c:pt>
                <c:pt idx="2">
                  <c:v>8.951968409192837E-2</c:v>
                </c:pt>
                <c:pt idx="3">
                  <c:v>1.7510583139172382E-2</c:v>
                </c:pt>
                <c:pt idx="4">
                  <c:v>9.2650324330828381E-3</c:v>
                </c:pt>
                <c:pt idx="5">
                  <c:v>7.3945241142432099E-3</c:v>
                </c:pt>
                <c:pt idx="6">
                  <c:v>4.9727080803771643E-3</c:v>
                </c:pt>
                <c:pt idx="7">
                  <c:v>8.5977750795786429E-4</c:v>
                </c:pt>
                <c:pt idx="8">
                  <c:v>3.9160349599098653E-4</c:v>
                </c:pt>
                <c:pt idx="9">
                  <c:v>1.3082619586737986E-3</c:v>
                </c:pt>
                <c:pt idx="10">
                  <c:v>6.8254957940909439E-2</c:v>
                </c:pt>
              </c:numCache>
            </c:numRef>
          </c:val>
        </c:ser>
        <c:axId val="110621824"/>
        <c:axId val="110623744"/>
      </c:barChart>
      <c:catAx>
        <c:axId val="110621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0.44281626468615731"/>
              <c:y val="0.91663892809038361"/>
            </c:manualLayout>
          </c:layout>
        </c:title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10623744"/>
        <c:crosses val="autoZero"/>
        <c:auto val="1"/>
        <c:lblAlgn val="ctr"/>
        <c:lblOffset val="100"/>
      </c:catAx>
      <c:valAx>
        <c:axId val="110623744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1062182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6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CIABO NORTE: Porcentaje de establecimientos, según principales divisiones de actividad económica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1310270813862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9014551213390406"/>
          <c:y val="0.11900512985100872"/>
          <c:w val="0.46139130047204041"/>
          <c:h val="0.79319408914811262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3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7 y gráfico 6'!$H$8:$H$17</c:f>
              <c:strCache>
                <c:ptCount val="10"/>
                <c:pt idx="0">
                  <c:v>Servicios financieros, excepto seguros y fondos de pensiones</c:v>
                </c:pt>
                <c:pt idx="1">
                  <c:v>Enseñanza</c:v>
                </c:pt>
                <c:pt idx="2">
                  <c:v>Reparación de computadoras y enseres de uso personal y doméstico</c:v>
                </c:pt>
                <c:pt idx="3">
                  <c:v>Actividades relacionadas con la salud humana</c:v>
                </c:pt>
                <c:pt idx="4">
                  <c:v>Actividades de asociaciones u organizaciones</c:v>
                </c:pt>
                <c:pt idx="5">
                  <c:v>Comercio y reparación de vehículos automotores y motocicletas</c:v>
                </c:pt>
                <c:pt idx="6">
                  <c:v>Otras actividades de servicios</c:v>
                </c:pt>
                <c:pt idx="7">
                  <c:v>Actividades de juegos de azar y apuestas</c:v>
                </c:pt>
                <c:pt idx="8">
                  <c:v>Actividades de servicio de comidas y bebidas</c:v>
                </c:pt>
                <c:pt idx="9">
                  <c:v>Comercio al por menor, excepto el comercio de vehículos automotores y motocicletas</c:v>
                </c:pt>
              </c:strCache>
            </c:strRef>
          </c:cat>
          <c:val>
            <c:numRef>
              <c:f>'Cuadro 7 y gráfico 6'!$I$8:$I$17</c:f>
              <c:numCache>
                <c:formatCode>0.0%</c:formatCode>
                <c:ptCount val="10"/>
                <c:pt idx="0">
                  <c:v>1.3446703080128386E-2</c:v>
                </c:pt>
                <c:pt idx="1">
                  <c:v>2.1589053437693562E-2</c:v>
                </c:pt>
                <c:pt idx="2">
                  <c:v>2.2906695196801621E-2</c:v>
                </c:pt>
                <c:pt idx="3">
                  <c:v>2.5339264598231881E-2</c:v>
                </c:pt>
                <c:pt idx="4">
                  <c:v>3.023818908722338E-2</c:v>
                </c:pt>
                <c:pt idx="5">
                  <c:v>4.6421532743960811E-2</c:v>
                </c:pt>
                <c:pt idx="6">
                  <c:v>9.3563826792049096E-2</c:v>
                </c:pt>
                <c:pt idx="7">
                  <c:v>9.6863562137507742E-2</c:v>
                </c:pt>
                <c:pt idx="8">
                  <c:v>0.11752914015428796</c:v>
                </c:pt>
                <c:pt idx="9">
                  <c:v>0.30276479531505152</c:v>
                </c:pt>
              </c:numCache>
            </c:numRef>
          </c:val>
        </c:ser>
        <c:axId val="109150208"/>
        <c:axId val="109152128"/>
      </c:barChart>
      <c:catAx>
        <c:axId val="1091502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División de actividad económica</a:t>
                </a:r>
              </a:p>
            </c:rich>
          </c:tx>
          <c:layout>
            <c:manualLayout>
              <c:xMode val="edge"/>
              <c:yMode val="edge"/>
              <c:x val="0"/>
              <c:y val="0.2769398911129810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09152128"/>
        <c:crosses val="autoZero"/>
        <c:auto val="1"/>
        <c:lblAlgn val="ctr"/>
        <c:lblOffset val="100"/>
      </c:catAx>
      <c:valAx>
        <c:axId val="109152128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09150208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 7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CIABO NORTE: Porcentaje de establecimientos, según su condición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1367975033366576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1989025001364524"/>
          <c:y val="0.14635731854273118"/>
          <c:w val="0.51086971406456994"/>
          <c:h val="0.84984301490616065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002060"/>
              </a:solidFill>
            </c:spPr>
          </c:dPt>
          <c:dPt>
            <c:idx val="1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5640424909079481"/>
                  <c:y val="-4.0240347315076155E-2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1"/>
              <c:layout>
                <c:manualLayout>
                  <c:x val="0.11273824231328455"/>
                  <c:y val="8.8910268469001227E-2"/>
                </c:manualLayout>
              </c:layout>
              <c:showVal val="1"/>
            </c:dLbl>
            <c:dLbl>
              <c:idx val="2"/>
              <c:layout>
                <c:manualLayout>
                  <c:x val="2.063557745262987E-2"/>
                  <c:y val="0.10677380344521889"/>
                </c:manualLayout>
              </c:layout>
              <c:spPr/>
              <c:txPr>
                <a:bodyPr/>
                <a:lstStyle/>
                <a:p>
                  <a:pPr>
                    <a:defRPr lang="es-DO" sz="800">
                      <a:solidFill>
                        <a:schemeClr val="bg1"/>
                      </a:solidFill>
                      <a:latin typeface="Franklin Gothic Demi" pitchFamily="34" charset="0"/>
                    </a:defRPr>
                  </a:pPr>
                  <a:endParaRPr lang="es-DO"/>
                </a:p>
              </c:txPr>
              <c:showVal val="1"/>
            </c:dLbl>
            <c:dLbl>
              <c:idx val="3"/>
              <c:layout>
                <c:manualLayout>
                  <c:x val="7.9725724265563333E-2"/>
                  <c:y val="4.3970787639460484E-3"/>
                </c:manualLayout>
              </c:layout>
              <c:showVal val="1"/>
            </c:dLbl>
            <c:txPr>
              <a:bodyPr/>
              <a:lstStyle/>
              <a:p>
                <a:pPr>
                  <a:defRPr lang="es-DO" sz="8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  <c:showLeaderLines val="1"/>
          </c:dLbls>
          <c:cat>
            <c:strRef>
              <c:f>'Cuadro 8 y gráfico 7 y 8'!$B$15:$B$17</c:f>
              <c:strCache>
                <c:ptCount val="3"/>
                <c:pt idx="0">
                  <c:v>Fijo</c:v>
                </c:pt>
                <c:pt idx="1">
                  <c:v>Compartido con vivienda</c:v>
                </c:pt>
                <c:pt idx="2">
                  <c:v>Semifijo</c:v>
                </c:pt>
              </c:strCache>
            </c:strRef>
          </c:cat>
          <c:val>
            <c:numRef>
              <c:f>'Cuadro 8 y gráfico 7 y 8'!$C$15:$C$17</c:f>
              <c:numCache>
                <c:formatCode>0.0%</c:formatCode>
                <c:ptCount val="3"/>
                <c:pt idx="0">
                  <c:v>0.77952325709095294</c:v>
                </c:pt>
                <c:pt idx="1">
                  <c:v>0.16936016428665202</c:v>
                </c:pt>
                <c:pt idx="2">
                  <c:v>5.1116578622395048E-2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 lang="es-DO" sz="9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Demi" pitchFamily="34" charset="0"/>
              </a:rPr>
              <a:t>Gráfico  8</a:t>
            </a:r>
          </a:p>
          <a:p>
            <a:pPr>
              <a:defRPr lang="es-DO" sz="900">
                <a:latin typeface="Franklin Gothic Book" pitchFamily="34" charset="0"/>
              </a:defRPr>
            </a:pPr>
            <a:r>
              <a:rPr lang="es-DO" sz="900" b="0" i="0" baseline="0">
                <a:latin typeface="Franklin Gothic Book" pitchFamily="34" charset="0"/>
              </a:rPr>
              <a:t>CIABO NORTE: Porcentaje de establecimientos por provincia, según su condición</a:t>
            </a:r>
          </a:p>
        </c:rich>
      </c:tx>
      <c:layout>
        <c:manualLayout>
          <c:xMode val="edge"/>
          <c:yMode val="edge"/>
          <c:x val="0.1101882210078931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0023875430871702"/>
          <c:y val="0.17129629629629897"/>
          <c:w val="0.71642662153569603"/>
          <c:h val="0.69669765237679837"/>
        </c:manualLayout>
      </c:layout>
      <c:barChart>
        <c:barDir val="col"/>
        <c:grouping val="clustered"/>
        <c:ser>
          <c:idx val="0"/>
          <c:order val="0"/>
          <c:tx>
            <c:strRef>
              <c:f>'Cuadro 8 y gráfico 7 y 8'!$B$15</c:f>
              <c:strCache>
                <c:ptCount val="1"/>
                <c:pt idx="0">
                  <c:v>Fijo</c:v>
                </c:pt>
              </c:strCache>
            </c:strRef>
          </c:tx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8 y gráfico 7 y 8'!$D$14:$F$14</c:f>
              <c:strCache>
                <c:ptCount val="3"/>
                <c:pt idx="0">
                  <c:v>Espaillat</c:v>
                </c:pt>
                <c:pt idx="1">
                  <c:v>Puerto Plata</c:v>
                </c:pt>
                <c:pt idx="2">
                  <c:v>Santiago</c:v>
                </c:pt>
              </c:strCache>
            </c:strRef>
          </c:cat>
          <c:val>
            <c:numRef>
              <c:f>'Cuadro 8 y gráfico 7 y 8'!$D$15:$F$15</c:f>
              <c:numCache>
                <c:formatCode>0.0%</c:formatCode>
                <c:ptCount val="3"/>
                <c:pt idx="0">
                  <c:v>0.87505568905929354</c:v>
                </c:pt>
                <c:pt idx="1">
                  <c:v>0.85654596100278735</c:v>
                </c:pt>
                <c:pt idx="2">
                  <c:v>0.74031267624201336</c:v>
                </c:pt>
              </c:numCache>
            </c:numRef>
          </c:val>
        </c:ser>
        <c:ser>
          <c:idx val="1"/>
          <c:order val="1"/>
          <c:tx>
            <c:strRef>
              <c:f>'Cuadro 8 y gráfico 7 y 8'!$B$16</c:f>
              <c:strCache>
                <c:ptCount val="1"/>
                <c:pt idx="0">
                  <c:v>Compartido con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Lbls>
            <c:dLbl>
              <c:idx val="0"/>
              <c:layout>
                <c:manualLayout>
                  <c:x val="1.700060716454159E-2"/>
                  <c:y val="4.6296296296296901E-3"/>
                </c:manualLayout>
              </c:layout>
              <c:showVal val="1"/>
            </c:dLbl>
            <c:dLbl>
              <c:idx val="1"/>
              <c:layout>
                <c:manualLayout>
                  <c:x val="1.4571948998178498E-2"/>
                  <c:y val="4.6296296296296901E-3"/>
                </c:manualLayout>
              </c:layout>
              <c:showVal val="1"/>
            </c:dLbl>
            <c:dLbl>
              <c:idx val="2"/>
              <c:layout>
                <c:manualLayout>
                  <c:x val="1.4571948998178498E-2"/>
                  <c:y val="4.6296296296296901E-3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8 y gráfico 7 y 8'!$D$16:$F$16</c:f>
              <c:numCache>
                <c:formatCode>0.0%</c:formatCode>
                <c:ptCount val="3"/>
                <c:pt idx="0">
                  <c:v>0.10341458310832709</c:v>
                </c:pt>
                <c:pt idx="1">
                  <c:v>0.10805013927576455</c:v>
                </c:pt>
                <c:pt idx="2">
                  <c:v>0.19885413110404065</c:v>
                </c:pt>
              </c:numCache>
            </c:numRef>
          </c:val>
        </c:ser>
        <c:ser>
          <c:idx val="2"/>
          <c:order val="2"/>
          <c:tx>
            <c:strRef>
              <c:f>'Cuadro 8 y gráfico 7 y 8'!$B$17</c:f>
              <c:strCache>
                <c:ptCount val="1"/>
                <c:pt idx="0">
                  <c:v>Semifijo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dLbls>
            <c:dLbl>
              <c:idx val="0"/>
              <c:layout>
                <c:manualLayout>
                  <c:x val="1.4571948998178498E-2"/>
                  <c:y val="0"/>
                </c:manualLayout>
              </c:layout>
              <c:showVal val="1"/>
            </c:dLbl>
            <c:txPr>
              <a:bodyPr/>
              <a:lstStyle/>
              <a:p>
                <a:pPr algn="ctr">
                  <a:defRPr lang="es-DO" sz="700" b="0" i="0" u="none" strike="noStrike" kern="1200" baseline="0">
                    <a:solidFill>
                      <a:sysClr val="windowText" lastClr="000000"/>
                    </a:solidFill>
                    <a:latin typeface="Franklin Gothic Demi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Val val="1"/>
          </c:dLbls>
          <c:val>
            <c:numRef>
              <c:f>'Cuadro 8 y gráfico 7 y 8'!$D$17:$F$17</c:f>
              <c:numCache>
                <c:formatCode>0.0%</c:formatCode>
                <c:ptCount val="3"/>
                <c:pt idx="0">
                  <c:v>2.1529727832379397E-2</c:v>
                </c:pt>
                <c:pt idx="1">
                  <c:v>3.5403899721448008E-2</c:v>
                </c:pt>
                <c:pt idx="2">
                  <c:v>6.0833192653945989E-2</c:v>
                </c:pt>
              </c:numCache>
            </c:numRef>
          </c:val>
        </c:ser>
        <c:axId val="133456640"/>
        <c:axId val="133458176"/>
      </c:barChart>
      <c:catAx>
        <c:axId val="13345664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458176"/>
        <c:crosses val="autoZero"/>
        <c:auto val="1"/>
        <c:lblAlgn val="ctr"/>
        <c:lblOffset val="100"/>
      </c:catAx>
      <c:valAx>
        <c:axId val="133458176"/>
        <c:scaling>
          <c:orientation val="minMax"/>
        </c:scaling>
        <c:axPos val="l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456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594892168534178"/>
          <c:y val="0.27438987652316682"/>
          <c:w val="0.24405107831466422"/>
          <c:h val="0.37819628216576295"/>
        </c:manualLayout>
      </c:layout>
      <c:txPr>
        <a:bodyPr/>
        <a:lstStyle/>
        <a:p>
          <a:pPr>
            <a:defRPr lang="es-DO" sz="800">
              <a:latin typeface="Franklin Gothic Book" pitchFamily="34" charset="0"/>
            </a:defRPr>
          </a:pPr>
          <a:endParaRPr lang="es-DO"/>
        </a:p>
      </c:txPr>
    </c:legend>
    <c:plotVisOnly val="1"/>
  </c:chart>
  <c:spPr>
    <a:ln>
      <a:noFill/>
    </a:ln>
  </c:sp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DO"/>
  <c:chart>
    <c:title>
      <c:tx>
        <c:rich>
          <a:bodyPr/>
          <a:lstStyle/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>
                <a:latin typeface="Franklin Gothic Demi" pitchFamily="34" charset="0"/>
              </a:rPr>
              <a:t>Gráfico</a:t>
            </a:r>
            <a:r>
              <a:rPr lang="es-DO" sz="900" b="0" baseline="0">
                <a:latin typeface="Franklin Gothic Demi" pitchFamily="34" charset="0"/>
              </a:rPr>
              <a:t> 9</a:t>
            </a:r>
          </a:p>
          <a:p>
            <a:pPr>
              <a:defRPr lang="es-DO" sz="900" b="0">
                <a:latin typeface="Franklin Gothic Book" pitchFamily="34" charset="0"/>
              </a:defRPr>
            </a:pPr>
            <a:r>
              <a:rPr lang="es-DO" sz="900" b="0" baseline="0">
                <a:latin typeface="Franklin Gothic Book" pitchFamily="34" charset="0"/>
              </a:rPr>
              <a:t>CIABO NORTE: Porcentaje de establecimientos, según rango de empleados</a:t>
            </a:r>
            <a:endParaRPr lang="es-DO" sz="900" b="0">
              <a:latin typeface="Franklin Gothic Book" pitchFamily="34" charset="0"/>
            </a:endParaRPr>
          </a:p>
        </c:rich>
      </c:tx>
      <c:layout>
        <c:manualLayout>
          <c:xMode val="edge"/>
          <c:yMode val="edge"/>
          <c:x val="0.12519328083989653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3864230971128644"/>
          <c:y val="0.12962962962962785"/>
          <c:w val="0.71624440944882695"/>
          <c:h val="0.761181977252843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002060"/>
            </a:solidFill>
          </c:spPr>
          <c:dLbls>
            <c:txPr>
              <a:bodyPr/>
              <a:lstStyle/>
              <a:p>
                <a:pPr>
                  <a:defRPr lang="es-DO" sz="700">
                    <a:latin typeface="Franklin Gothic Demi" pitchFamily="34" charset="0"/>
                  </a:defRPr>
                </a:pPr>
                <a:endParaRPr lang="es-DO"/>
              </a:p>
            </c:txPr>
            <c:showVal val="1"/>
          </c:dLbls>
          <c:cat>
            <c:strRef>
              <c:f>'Cuadro 9 y gráfico 9'!$B$26:$B$36</c:f>
              <c:strCache>
                <c:ptCount val="11"/>
                <c:pt idx="0">
                  <c:v>En blanco*</c:v>
                </c:pt>
                <c:pt idx="1">
                  <c:v>100 o más  </c:v>
                </c:pt>
                <c:pt idx="2">
                  <c:v>75 a 99  </c:v>
                </c:pt>
                <c:pt idx="3">
                  <c:v>51 a 74  </c:v>
                </c:pt>
                <c:pt idx="4">
                  <c:v>30 a 50  </c:v>
                </c:pt>
                <c:pt idx="5">
                  <c:v>20 a 29  </c:v>
                </c:pt>
                <c:pt idx="6">
                  <c:v>15 a 19  </c:v>
                </c:pt>
                <c:pt idx="7">
                  <c:v>11 a 14  </c:v>
                </c:pt>
                <c:pt idx="8">
                  <c:v>5 a 10  </c:v>
                </c:pt>
                <c:pt idx="9">
                  <c:v>3 a 4  </c:v>
                </c:pt>
                <c:pt idx="10">
                  <c:v>1 a 2 </c:v>
                </c:pt>
              </c:strCache>
            </c:strRef>
          </c:cat>
          <c:val>
            <c:numRef>
              <c:f>'Cuadro 9 y gráfico 9'!$C$26:$C$36</c:f>
              <c:numCache>
                <c:formatCode>0.0%</c:formatCode>
                <c:ptCount val="11"/>
                <c:pt idx="0">
                  <c:v>7.4467126650800144E-2</c:v>
                </c:pt>
                <c:pt idx="1">
                  <c:v>1.2275419879423091E-3</c:v>
                </c:pt>
                <c:pt idx="2">
                  <c:v>3.6037929921242103E-4</c:v>
                </c:pt>
                <c:pt idx="3">
                  <c:v>9.4599566043260524E-4</c:v>
                </c:pt>
                <c:pt idx="4">
                  <c:v>5.844901759101454E-3</c:v>
                </c:pt>
                <c:pt idx="5">
                  <c:v>6.126448086611158E-3</c:v>
                </c:pt>
                <c:pt idx="6">
                  <c:v>9.4486947512256638E-3</c:v>
                </c:pt>
                <c:pt idx="7">
                  <c:v>2.0429001524104116E-2</c:v>
                </c:pt>
                <c:pt idx="8">
                  <c:v>0.10285450436584503</c:v>
                </c:pt>
                <c:pt idx="9">
                  <c:v>0.17777961304272746</c:v>
                </c:pt>
                <c:pt idx="10">
                  <c:v>0.60051579287199774</c:v>
                </c:pt>
              </c:numCache>
            </c:numRef>
          </c:val>
        </c:ser>
        <c:gapWidth val="86"/>
        <c:overlap val="-24"/>
        <c:axId val="133397120"/>
        <c:axId val="133403392"/>
      </c:barChart>
      <c:catAx>
        <c:axId val="13339712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lang="es-DO" sz="800" b="0">
                    <a:latin typeface="Franklin Gothic Book" pitchFamily="34" charset="0"/>
                  </a:defRPr>
                </a:pPr>
                <a:r>
                  <a:rPr lang="es-DO" sz="800" b="0">
                    <a:latin typeface="Franklin Gothic Book" pitchFamily="34" charset="0"/>
                  </a:rPr>
                  <a:t>Rango de empleados</a:t>
                </a:r>
              </a:p>
            </c:rich>
          </c:tx>
          <c:layout>
            <c:manualLayout>
              <c:xMode val="edge"/>
              <c:yMode val="edge"/>
              <c:x val="3.5473385826772216E-2"/>
              <c:y val="0.34839661708953346"/>
            </c:manualLayout>
          </c:layout>
        </c:title>
        <c:numFmt formatCode="General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403392"/>
        <c:crosses val="autoZero"/>
        <c:auto val="1"/>
        <c:lblAlgn val="ctr"/>
        <c:lblOffset val="100"/>
      </c:catAx>
      <c:valAx>
        <c:axId val="133403392"/>
        <c:scaling>
          <c:orientation val="minMax"/>
        </c:scaling>
        <c:axPos val="b"/>
        <c:numFmt formatCode="0.0%" sourceLinked="1"/>
        <c:tickLblPos val="nextTo"/>
        <c:txPr>
          <a:bodyPr/>
          <a:lstStyle/>
          <a:p>
            <a:pPr>
              <a:defRPr lang="es-DO" sz="800">
                <a:latin typeface="Franklin Gothic Book" pitchFamily="34" charset="0"/>
              </a:defRPr>
            </a:pPr>
            <a:endParaRPr lang="es-DO"/>
          </a:p>
        </c:txPr>
        <c:crossAx val="13339712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2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539316</xdr:colOff>
      <xdr:row>31</xdr:row>
      <xdr:rowOff>55721</xdr:rowOff>
    </xdr:from>
    <xdr:ext cx="1032142" cy="223203"/>
    <xdr:sp macro="" textlink="">
      <xdr:nvSpPr>
        <xdr:cNvPr id="9" name="8 CuadroTexto"/>
        <xdr:cNvSpPr txBox="1"/>
      </xdr:nvSpPr>
      <xdr:spPr>
        <a:xfrm>
          <a:off x="6711516" y="5075396"/>
          <a:ext cx="1032142" cy="2232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900">
              <a:latin typeface="Franklin Gothic Demi" pitchFamily="34" charset="0"/>
            </a:rPr>
            <a:t>Distrito Nacional</a:t>
          </a:r>
        </a:p>
      </xdr:txBody>
    </xdr:sp>
    <xdr:clientData/>
  </xdr:oneCellAnchor>
  <xdr:twoCellAnchor>
    <xdr:from>
      <xdr:col>10</xdr:col>
      <xdr:colOff>101166</xdr:colOff>
      <xdr:row>30</xdr:row>
      <xdr:rowOff>112871</xdr:rowOff>
    </xdr:from>
    <xdr:to>
      <xdr:col>10</xdr:col>
      <xdr:colOff>295275</xdr:colOff>
      <xdr:row>31</xdr:row>
      <xdr:rowOff>95250</xdr:rowOff>
    </xdr:to>
    <xdr:cxnSp macro="">
      <xdr:nvCxnSpPr>
        <xdr:cNvPr id="10" name="9 Conector recto de flecha"/>
        <xdr:cNvCxnSpPr/>
      </xdr:nvCxnSpPr>
      <xdr:spPr>
        <a:xfrm>
          <a:off x="6959166" y="4970621"/>
          <a:ext cx="194109" cy="144304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4</xdr:row>
      <xdr:rowOff>85725</xdr:rowOff>
    </xdr:from>
    <xdr:to>
      <xdr:col>16</xdr:col>
      <xdr:colOff>327660</xdr:colOff>
      <xdr:row>50</xdr:row>
      <xdr:rowOff>104775</xdr:rowOff>
    </xdr:to>
    <xdr:grpSp>
      <xdr:nvGrpSpPr>
        <xdr:cNvPr id="36" name="35 Grupo"/>
        <xdr:cNvGrpSpPr/>
      </xdr:nvGrpSpPr>
      <xdr:grpSpPr>
        <a:xfrm>
          <a:off x="1219200" y="733425"/>
          <a:ext cx="10081260" cy="7467600"/>
          <a:chOff x="1219200" y="733425"/>
          <a:chExt cx="10081260" cy="7467600"/>
        </a:xfrm>
      </xdr:grpSpPr>
      <xdr:pic>
        <xdr:nvPicPr>
          <xdr:cNvPr id="2" name="1 Imagen" descr="Informe General RNE Consolidado Provincia Divisiones Regionales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2367" t="6127" r="3030" b="3186"/>
          <a:stretch>
            <a:fillRect/>
          </a:stretch>
        </xdr:blipFill>
        <xdr:spPr>
          <a:xfrm>
            <a:off x="1219200" y="733425"/>
            <a:ext cx="10081260" cy="7467600"/>
          </a:xfrm>
          <a:prstGeom prst="rect">
            <a:avLst/>
          </a:prstGeom>
        </xdr:spPr>
      </xdr:pic>
      <xdr:sp macro="" textlink="">
        <xdr:nvSpPr>
          <xdr:cNvPr id="3" name="2 CuadroTexto"/>
          <xdr:cNvSpPr txBox="1"/>
        </xdr:nvSpPr>
        <xdr:spPr>
          <a:xfrm>
            <a:off x="6978215" y="4008596"/>
            <a:ext cx="736933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r>
              <a:rPr lang="es-DO" sz="800">
                <a:latin typeface="Franklin Gothic Demi" pitchFamily="34" charset="0"/>
              </a:rPr>
              <a:t>Monte Plata</a:t>
            </a:r>
          </a:p>
        </xdr:txBody>
      </xdr:sp>
      <xdr:sp macro="" textlink="">
        <xdr:nvSpPr>
          <xdr:cNvPr id="4" name="3 CuadroTexto"/>
          <xdr:cNvSpPr txBox="1"/>
        </xdr:nvSpPr>
        <xdr:spPr>
          <a:xfrm>
            <a:off x="9892865" y="4570571"/>
            <a:ext cx="781752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r>
              <a:rPr lang="es-DO" sz="800">
                <a:latin typeface="Franklin Gothic Demi" pitchFamily="34" charset="0"/>
              </a:rPr>
              <a:t>La Altagracia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8987990" y="4084796"/>
            <a:ext cx="548291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El Seibo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9111816" y="4856321"/>
            <a:ext cx="691728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La</a:t>
            </a:r>
            <a:r>
              <a:rPr lang="en-US" sz="800" baseline="0">
                <a:latin typeface="Franklin Gothic Demi" pitchFamily="34" charset="0"/>
              </a:rPr>
              <a:t> Romana</a:t>
            </a:r>
            <a:endParaRPr lang="en-US" sz="800">
              <a:latin typeface="Franklin Gothic Demi" pitchFamily="34" charset="0"/>
            </a:endParaRP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7797366" y="4665821"/>
            <a:ext cx="1057275" cy="3249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San</a:t>
            </a:r>
            <a:r>
              <a:rPr lang="en-US" sz="800" baseline="0">
                <a:latin typeface="Franklin Gothic Demi" pitchFamily="34" charset="0"/>
              </a:rPr>
              <a:t> Pedro de Macorís</a:t>
            </a:r>
            <a:endParaRPr lang="en-US" sz="800">
              <a:latin typeface="Franklin Gothic Demi" pitchFamily="34" charset="0"/>
            </a:endParaRP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6444816" y="4608671"/>
            <a:ext cx="873829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Santo Domingo</a:t>
            </a:r>
          </a:p>
        </xdr:txBody>
      </xdr:sp>
      <xdr:sp macro="" textlink="">
        <xdr:nvSpPr>
          <xdr:cNvPr id="11" name="10 CuadroTexto"/>
          <xdr:cNvSpPr txBox="1"/>
        </xdr:nvSpPr>
        <xdr:spPr>
          <a:xfrm>
            <a:off x="7974546" y="3490248"/>
            <a:ext cx="703333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Hato Mayor</a:t>
            </a:r>
          </a:p>
        </xdr:txBody>
      </xdr:sp>
      <xdr:sp macro="" textlink="">
        <xdr:nvSpPr>
          <xdr:cNvPr id="12" name="11 CuadroTexto"/>
          <xdr:cNvSpPr txBox="1"/>
        </xdr:nvSpPr>
        <xdr:spPr>
          <a:xfrm>
            <a:off x="7483040" y="2709708"/>
            <a:ext cx="1371273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Samaná</a:t>
            </a:r>
          </a:p>
        </xdr:txBody>
      </xdr:sp>
      <xdr:sp macro="" textlink="">
        <xdr:nvSpPr>
          <xdr:cNvPr id="13" name="12 CuadroTexto"/>
          <xdr:cNvSpPr txBox="1"/>
        </xdr:nvSpPr>
        <xdr:spPr>
          <a:xfrm rot="21449202">
            <a:off x="5181099" y="3743327"/>
            <a:ext cx="918585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Monseñor Nouel</a:t>
            </a:r>
          </a:p>
        </xdr:txBody>
      </xdr:sp>
      <xdr:sp macro="" textlink="">
        <xdr:nvSpPr>
          <xdr:cNvPr id="14" name="13 CuadroTexto"/>
          <xdr:cNvSpPr txBox="1"/>
        </xdr:nvSpPr>
        <xdr:spPr>
          <a:xfrm rot="21449202">
            <a:off x="5836849" y="3402673"/>
            <a:ext cx="1007263" cy="223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Sanchez</a:t>
            </a:r>
            <a:r>
              <a:rPr lang="en-US" sz="900">
                <a:latin typeface="Franklin Gothic Demi" pitchFamily="34" charset="0"/>
              </a:rPr>
              <a:t> Ramírez</a:t>
            </a:r>
          </a:p>
        </xdr:txBody>
      </xdr:sp>
      <xdr:sp macro="" textlink="">
        <xdr:nvSpPr>
          <xdr:cNvPr id="15" name="14 CuadroTexto"/>
          <xdr:cNvSpPr txBox="1"/>
        </xdr:nvSpPr>
        <xdr:spPr>
          <a:xfrm rot="21449202">
            <a:off x="6055335" y="2692171"/>
            <a:ext cx="536456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Duarte</a:t>
            </a:r>
          </a:p>
        </xdr:txBody>
      </xdr:sp>
      <xdr:sp macro="" textlink="">
        <xdr:nvSpPr>
          <xdr:cNvPr id="16" name="15 CuadroTexto"/>
          <xdr:cNvSpPr txBox="1"/>
        </xdr:nvSpPr>
        <xdr:spPr>
          <a:xfrm rot="21449202">
            <a:off x="5420685" y="2190427"/>
            <a:ext cx="730125" cy="3249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Hermanas</a:t>
            </a:r>
            <a:r>
              <a:rPr lang="en-US" sz="800" baseline="0">
                <a:latin typeface="Franklin Gothic Demi" pitchFamily="34" charset="0"/>
              </a:rPr>
              <a:t> Mirabal</a:t>
            </a:r>
            <a:endParaRPr lang="en-US" sz="800">
              <a:latin typeface="Franklin Gothic Demi" pitchFamily="34" charset="0"/>
            </a:endParaRPr>
          </a:p>
        </xdr:txBody>
      </xdr:sp>
      <xdr:sp macro="" textlink="">
        <xdr:nvSpPr>
          <xdr:cNvPr id="17" name="16 CuadroTexto"/>
          <xdr:cNvSpPr txBox="1"/>
        </xdr:nvSpPr>
        <xdr:spPr>
          <a:xfrm flipH="1">
            <a:off x="5585251" y="1745324"/>
            <a:ext cx="575735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Espaillat</a:t>
            </a:r>
          </a:p>
        </xdr:txBody>
      </xdr:sp>
      <xdr:sp macro="" textlink="">
        <xdr:nvSpPr>
          <xdr:cNvPr id="18" name="17 CuadroTexto"/>
          <xdr:cNvSpPr txBox="1"/>
        </xdr:nvSpPr>
        <xdr:spPr>
          <a:xfrm rot="21449202">
            <a:off x="6511305" y="2157723"/>
            <a:ext cx="809448" cy="4412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Maria Trinidad Sánchez</a:t>
            </a:r>
          </a:p>
        </xdr:txBody>
      </xdr:sp>
      <xdr:sp macro="" textlink="">
        <xdr:nvSpPr>
          <xdr:cNvPr id="19" name="18 CuadroTexto"/>
          <xdr:cNvSpPr txBox="1"/>
        </xdr:nvSpPr>
        <xdr:spPr>
          <a:xfrm>
            <a:off x="5797117" y="4827746"/>
            <a:ext cx="786946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San Cristóbal</a:t>
            </a:r>
          </a:p>
        </xdr:txBody>
      </xdr:sp>
      <xdr:sp macro="" textlink="">
        <xdr:nvSpPr>
          <xdr:cNvPr id="20" name="19 CuadroTexto"/>
          <xdr:cNvSpPr txBox="1"/>
        </xdr:nvSpPr>
        <xdr:spPr>
          <a:xfrm>
            <a:off x="5474788" y="5334000"/>
            <a:ext cx="521553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Peravia</a:t>
            </a:r>
          </a:p>
        </xdr:txBody>
      </xdr:sp>
      <xdr:sp macro="" textlink="">
        <xdr:nvSpPr>
          <xdr:cNvPr id="21" name="20 CuadroTexto"/>
          <xdr:cNvSpPr txBox="1"/>
        </xdr:nvSpPr>
        <xdr:spPr>
          <a:xfrm>
            <a:off x="5042632" y="4473177"/>
            <a:ext cx="774490" cy="3249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San José</a:t>
            </a:r>
            <a:r>
              <a:rPr lang="en-US" sz="800" baseline="0">
                <a:latin typeface="Franklin Gothic Demi" pitchFamily="34" charset="0"/>
              </a:rPr>
              <a:t> de Ocoa</a:t>
            </a:r>
            <a:endParaRPr lang="en-US" sz="800">
              <a:latin typeface="Franklin Gothic Demi" pitchFamily="34" charset="0"/>
            </a:endParaRPr>
          </a:p>
        </xdr:txBody>
      </xdr:sp>
      <xdr:sp macro="" textlink="">
        <xdr:nvSpPr>
          <xdr:cNvPr id="22" name="21 CuadroTexto"/>
          <xdr:cNvSpPr txBox="1"/>
        </xdr:nvSpPr>
        <xdr:spPr>
          <a:xfrm>
            <a:off x="4258868" y="4574248"/>
            <a:ext cx="429284" cy="223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Azua</a:t>
            </a:r>
          </a:p>
        </xdr:txBody>
      </xdr:sp>
      <xdr:sp macro="" textlink="">
        <xdr:nvSpPr>
          <xdr:cNvPr id="23" name="22 CuadroTexto"/>
          <xdr:cNvSpPr txBox="1"/>
        </xdr:nvSpPr>
        <xdr:spPr>
          <a:xfrm>
            <a:off x="3129063" y="5879175"/>
            <a:ext cx="620619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Barahona</a:t>
            </a:r>
          </a:p>
        </xdr:txBody>
      </xdr:sp>
      <xdr:sp macro="" textlink="">
        <xdr:nvSpPr>
          <xdr:cNvPr id="24" name="23 CuadroTexto"/>
          <xdr:cNvSpPr txBox="1"/>
        </xdr:nvSpPr>
        <xdr:spPr>
          <a:xfrm>
            <a:off x="2171700" y="6035249"/>
            <a:ext cx="689548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Pedernales</a:t>
            </a:r>
          </a:p>
        </xdr:txBody>
      </xdr:sp>
      <xdr:sp macro="" textlink="">
        <xdr:nvSpPr>
          <xdr:cNvPr id="25" name="24 CuadroTexto"/>
          <xdr:cNvSpPr txBox="1"/>
        </xdr:nvSpPr>
        <xdr:spPr>
          <a:xfrm>
            <a:off x="2177240" y="5311351"/>
            <a:ext cx="848950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Independencia</a:t>
            </a:r>
          </a:p>
        </xdr:txBody>
      </xdr:sp>
      <xdr:sp macro="" textlink="">
        <xdr:nvSpPr>
          <xdr:cNvPr id="26" name="25 CuadroTexto"/>
          <xdr:cNvSpPr txBox="1"/>
        </xdr:nvSpPr>
        <xdr:spPr>
          <a:xfrm>
            <a:off x="2949259" y="4806526"/>
            <a:ext cx="560410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Baoruco</a:t>
            </a:r>
          </a:p>
        </xdr:txBody>
      </xdr:sp>
      <xdr:sp macro="" textlink="">
        <xdr:nvSpPr>
          <xdr:cNvPr id="27" name="26 CuadroTexto"/>
          <xdr:cNvSpPr txBox="1"/>
        </xdr:nvSpPr>
        <xdr:spPr>
          <a:xfrm>
            <a:off x="2144318" y="3240749"/>
            <a:ext cx="628185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Elías Piña</a:t>
            </a:r>
          </a:p>
        </xdr:txBody>
      </xdr:sp>
      <xdr:sp macro="" textlink="">
        <xdr:nvSpPr>
          <xdr:cNvPr id="28" name="27 CuadroTexto"/>
          <xdr:cNvSpPr txBox="1"/>
        </xdr:nvSpPr>
        <xdr:spPr>
          <a:xfrm>
            <a:off x="2962143" y="3711151"/>
            <a:ext cx="588110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San Juan</a:t>
            </a:r>
          </a:p>
        </xdr:txBody>
      </xdr:sp>
      <xdr:sp macro="" textlink="">
        <xdr:nvSpPr>
          <xdr:cNvPr id="29" name="28 CuadroTexto"/>
          <xdr:cNvSpPr txBox="1"/>
        </xdr:nvSpPr>
        <xdr:spPr>
          <a:xfrm>
            <a:off x="2785140" y="2122646"/>
            <a:ext cx="916475" cy="3249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Santiago Rodríguez</a:t>
            </a:r>
          </a:p>
        </xdr:txBody>
      </xdr:sp>
      <xdr:sp macro="" textlink="">
        <xdr:nvSpPr>
          <xdr:cNvPr id="30" name="29 CuadroTexto"/>
          <xdr:cNvSpPr txBox="1"/>
        </xdr:nvSpPr>
        <xdr:spPr>
          <a:xfrm>
            <a:off x="2264936" y="2118229"/>
            <a:ext cx="556883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Dajabón</a:t>
            </a:r>
          </a:p>
        </xdr:txBody>
      </xdr:sp>
      <xdr:sp macro="" textlink="">
        <xdr:nvSpPr>
          <xdr:cNvPr id="31" name="30 CuadroTexto"/>
          <xdr:cNvSpPr txBox="1"/>
        </xdr:nvSpPr>
        <xdr:spPr>
          <a:xfrm rot="21449202">
            <a:off x="2616430" y="1260978"/>
            <a:ext cx="739626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Monte Cristi</a:t>
            </a:r>
          </a:p>
        </xdr:txBody>
      </xdr:sp>
      <xdr:sp macro="" textlink="">
        <xdr:nvSpPr>
          <xdr:cNvPr id="32" name="31 CuadroTexto"/>
          <xdr:cNvSpPr txBox="1"/>
        </xdr:nvSpPr>
        <xdr:spPr>
          <a:xfrm>
            <a:off x="4097826" y="2573997"/>
            <a:ext cx="586506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Santiago</a:t>
            </a:r>
          </a:p>
        </xdr:txBody>
      </xdr:sp>
      <xdr:sp macro="" textlink="">
        <xdr:nvSpPr>
          <xdr:cNvPr id="33" name="32 CuadroTexto"/>
          <xdr:cNvSpPr txBox="1"/>
        </xdr:nvSpPr>
        <xdr:spPr>
          <a:xfrm>
            <a:off x="3696850" y="1659597"/>
            <a:ext cx="571246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Valverde</a:t>
            </a:r>
          </a:p>
        </xdr:txBody>
      </xdr:sp>
      <xdr:sp macro="" textlink="">
        <xdr:nvSpPr>
          <xdr:cNvPr id="34" name="33 CuadroTexto"/>
          <xdr:cNvSpPr txBox="1"/>
        </xdr:nvSpPr>
        <xdr:spPr>
          <a:xfrm rot="157306">
            <a:off x="4305466" y="1362075"/>
            <a:ext cx="745460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Puerto Plata</a:t>
            </a:r>
          </a:p>
        </xdr:txBody>
      </xdr:sp>
      <xdr:sp macro="" textlink="">
        <xdr:nvSpPr>
          <xdr:cNvPr id="35" name="34 CuadroTexto"/>
          <xdr:cNvSpPr txBox="1"/>
        </xdr:nvSpPr>
        <xdr:spPr>
          <a:xfrm>
            <a:off x="4632774" y="3393147"/>
            <a:ext cx="541559" cy="2086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n-US" sz="800">
                <a:latin typeface="Franklin Gothic Demi" pitchFamily="34" charset="0"/>
              </a:rPr>
              <a:t>La Vega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22</xdr:row>
      <xdr:rowOff>76200</xdr:rowOff>
    </xdr:from>
    <xdr:to>
      <xdr:col>5</xdr:col>
      <xdr:colOff>228600</xdr:colOff>
      <xdr:row>25</xdr:row>
      <xdr:rowOff>95250</xdr:rowOff>
    </xdr:to>
    <xdr:sp macro="" textlink="">
      <xdr:nvSpPr>
        <xdr:cNvPr id="2" name="1 Rectángulo"/>
        <xdr:cNvSpPr/>
      </xdr:nvSpPr>
      <xdr:spPr>
        <a:xfrm>
          <a:off x="4133850" y="4467225"/>
          <a:ext cx="1219200" cy="590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542926</xdr:colOff>
      <xdr:row>17</xdr:row>
      <xdr:rowOff>66676</xdr:rowOff>
    </xdr:from>
    <xdr:to>
      <xdr:col>10</xdr:col>
      <xdr:colOff>50896</xdr:colOff>
      <xdr:row>47</xdr:row>
      <xdr:rowOff>180976</xdr:rowOff>
    </xdr:to>
    <xdr:grpSp>
      <xdr:nvGrpSpPr>
        <xdr:cNvPr id="3" name="2 Grupo"/>
        <xdr:cNvGrpSpPr/>
      </xdr:nvGrpSpPr>
      <xdr:grpSpPr>
        <a:xfrm>
          <a:off x="1228726" y="3505201"/>
          <a:ext cx="7223220" cy="5829300"/>
          <a:chOff x="1304926" y="3505201"/>
          <a:chExt cx="7280370" cy="5829300"/>
        </a:xfrm>
      </xdr:grpSpPr>
      <xdr:pic>
        <xdr:nvPicPr>
          <xdr:cNvPr id="4" name="3 Imagen" descr="Informe General RNE Region Cibao Norte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5398" t="8211" r="11932" b="6127"/>
          <a:stretch>
            <a:fillRect/>
          </a:stretch>
        </xdr:blipFill>
        <xdr:spPr>
          <a:xfrm>
            <a:off x="1304926" y="3505201"/>
            <a:ext cx="7280370" cy="5829300"/>
          </a:xfrm>
          <a:prstGeom prst="rect">
            <a:avLst/>
          </a:prstGeom>
        </xdr:spPr>
      </xdr:pic>
      <xdr:sp macro="" textlink="">
        <xdr:nvSpPr>
          <xdr:cNvPr id="5" name="4 CuadroTexto"/>
          <xdr:cNvSpPr txBox="1"/>
        </xdr:nvSpPr>
        <xdr:spPr>
          <a:xfrm>
            <a:off x="3838575" y="4343400"/>
            <a:ext cx="1047750" cy="69532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s-ES" sz="900">
                <a:latin typeface="Franklin Gothic Demi" pitchFamily="34" charset="0"/>
              </a:rPr>
              <a:t>Puerto</a:t>
            </a:r>
            <a:r>
              <a:rPr lang="es-ES" sz="900" baseline="0">
                <a:latin typeface="Franklin Gothic Demi" pitchFamily="34" charset="0"/>
              </a:rPr>
              <a:t> Plata</a:t>
            </a:r>
          </a:p>
          <a:p>
            <a:pPr algn="ctr"/>
            <a:r>
              <a:rPr lang="es-ES" sz="900">
                <a:latin typeface="Franklin Gothic Demi" pitchFamily="34" charset="0"/>
              </a:rPr>
              <a:t>18,029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6305550" y="5248275"/>
            <a:ext cx="1047750" cy="69532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s-ES" sz="900">
                <a:solidFill>
                  <a:schemeClr val="dk1"/>
                </a:solidFill>
                <a:latin typeface="Franklin Gothic Demi" pitchFamily="34" charset="0"/>
                <a:ea typeface="+mn-ea"/>
                <a:cs typeface="+mn-cs"/>
              </a:rPr>
              <a:t>Espaillat</a:t>
            </a:r>
          </a:p>
          <a:p>
            <a:pPr algn="ctr"/>
            <a:r>
              <a:rPr lang="es-ES" sz="900">
                <a:solidFill>
                  <a:schemeClr val="dk1"/>
                </a:solidFill>
                <a:latin typeface="Franklin Gothic Demi" pitchFamily="34" charset="0"/>
                <a:ea typeface="+mn-ea"/>
                <a:cs typeface="+mn-cs"/>
              </a:rPr>
              <a:t>10,287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3133725" y="7115175"/>
            <a:ext cx="1047750" cy="695325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marL="0" indent="0" algn="ctr"/>
            <a:r>
              <a:rPr lang="es-ES" sz="900">
                <a:solidFill>
                  <a:schemeClr val="dk1"/>
                </a:solidFill>
                <a:latin typeface="Franklin Gothic Demi" pitchFamily="34" charset="0"/>
                <a:ea typeface="+mn-ea"/>
                <a:cs typeface="+mn-cs"/>
              </a:rPr>
              <a:t>Santiago</a:t>
            </a:r>
          </a:p>
          <a:p>
            <a:pPr marL="0" indent="0" algn="ctr"/>
            <a:r>
              <a:rPr lang="es-ES" sz="900">
                <a:solidFill>
                  <a:schemeClr val="dk1"/>
                </a:solidFill>
                <a:latin typeface="Franklin Gothic Demi" pitchFamily="34" charset="0"/>
                <a:ea typeface="+mn-ea"/>
                <a:cs typeface="+mn-cs"/>
              </a:rPr>
              <a:t>60,479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9523</xdr:colOff>
      <xdr:row>19</xdr:row>
      <xdr:rowOff>9523</xdr:rowOff>
    </xdr:from>
    <xdr:to>
      <xdr:col>14</xdr:col>
      <xdr:colOff>742950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104774</xdr:rowOff>
    </xdr:from>
    <xdr:to>
      <xdr:col>14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6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1</xdr:row>
      <xdr:rowOff>180975</xdr:rowOff>
    </xdr:from>
    <xdr:to>
      <xdr:col>14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15</xdr:row>
      <xdr:rowOff>180976</xdr:rowOff>
    </xdr:from>
    <xdr:to>
      <xdr:col>10</xdr:col>
      <xdr:colOff>181661</xdr:colOff>
      <xdr:row>43</xdr:row>
      <xdr:rowOff>180976</xdr:rowOff>
    </xdr:to>
    <xdr:pic>
      <xdr:nvPicPr>
        <xdr:cNvPr id="2" name="1 Imagen" descr="Informe General RNE Region Cibao Sur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3220" t="5760" r="15909" b="21078"/>
        <a:stretch>
          <a:fillRect/>
        </a:stretch>
      </xdr:blipFill>
      <xdr:spPr>
        <a:xfrm>
          <a:off x="1085850" y="3371851"/>
          <a:ext cx="7630211" cy="5334000"/>
        </a:xfrm>
        <a:prstGeom prst="rect">
          <a:avLst/>
        </a:prstGeom>
      </xdr:spPr>
    </xdr:pic>
    <xdr:clientData/>
  </xdr:twoCellAnchor>
  <xdr:twoCellAnchor>
    <xdr:from>
      <xdr:col>2</xdr:col>
      <xdr:colOff>219075</xdr:colOff>
      <xdr:row>27</xdr:row>
      <xdr:rowOff>57150</xdr:rowOff>
    </xdr:from>
    <xdr:to>
      <xdr:col>3</xdr:col>
      <xdr:colOff>514350</xdr:colOff>
      <xdr:row>29</xdr:row>
      <xdr:rowOff>95250</xdr:rowOff>
    </xdr:to>
    <xdr:sp macro="" textlink="">
      <xdr:nvSpPr>
        <xdr:cNvPr id="3" name="2 CuadroTexto"/>
        <xdr:cNvSpPr txBox="1"/>
      </xdr:nvSpPr>
      <xdr:spPr>
        <a:xfrm>
          <a:off x="2657475" y="5534025"/>
          <a:ext cx="1057275" cy="4191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La Vega</a:t>
          </a:r>
        </a:p>
        <a:p>
          <a:pPr algn="ctr"/>
          <a:r>
            <a:rPr lang="es-ES" sz="900">
              <a:latin typeface="Franklin Gothic Demi" pitchFamily="34" charset="0"/>
            </a:rPr>
            <a:t>16,140</a:t>
          </a:r>
        </a:p>
        <a:p>
          <a:pPr algn="ctr"/>
          <a:endParaRPr lang="es-ES" sz="1100"/>
        </a:p>
      </xdr:txBody>
    </xdr:sp>
    <xdr:clientData/>
  </xdr:twoCellAnchor>
  <xdr:twoCellAnchor>
    <xdr:from>
      <xdr:col>4</xdr:col>
      <xdr:colOff>333375</xdr:colOff>
      <xdr:row>32</xdr:row>
      <xdr:rowOff>123824</xdr:rowOff>
    </xdr:from>
    <xdr:to>
      <xdr:col>6</xdr:col>
      <xdr:colOff>9525</xdr:colOff>
      <xdr:row>36</xdr:row>
      <xdr:rowOff>19049</xdr:rowOff>
    </xdr:to>
    <xdr:sp macro="" textlink="">
      <xdr:nvSpPr>
        <xdr:cNvPr id="4" name="3 CuadroTexto"/>
        <xdr:cNvSpPr txBox="1"/>
      </xdr:nvSpPr>
      <xdr:spPr>
        <a:xfrm>
          <a:off x="4295775" y="6553199"/>
          <a:ext cx="1200150" cy="657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Monseñor Nouel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7,163</a:t>
          </a:r>
        </a:p>
      </xdr:txBody>
    </xdr:sp>
    <xdr:clientData/>
  </xdr:twoCellAnchor>
  <xdr:twoCellAnchor>
    <xdr:from>
      <xdr:col>6</xdr:col>
      <xdr:colOff>657225</xdr:colOff>
      <xdr:row>29</xdr:row>
      <xdr:rowOff>38100</xdr:rowOff>
    </xdr:from>
    <xdr:to>
      <xdr:col>8</xdr:col>
      <xdr:colOff>438150</xdr:colOff>
      <xdr:row>31</xdr:row>
      <xdr:rowOff>76200</xdr:rowOff>
    </xdr:to>
    <xdr:sp macro="" textlink="">
      <xdr:nvSpPr>
        <xdr:cNvPr id="5" name="4 CuadroTexto"/>
        <xdr:cNvSpPr txBox="1"/>
      </xdr:nvSpPr>
      <xdr:spPr>
        <a:xfrm>
          <a:off x="6143625" y="5895975"/>
          <a:ext cx="1304925" cy="4191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Sanchez Ramírez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8,525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571499</xdr:colOff>
      <xdr:row>19</xdr:row>
      <xdr:rowOff>9523</xdr:rowOff>
    </xdr:from>
    <xdr:to>
      <xdr:col>15</xdr:col>
      <xdr:colOff>66674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704849</xdr:colOff>
      <xdr:row>5</xdr:row>
      <xdr:rowOff>19049</xdr:rowOff>
    </xdr:from>
    <xdr:to>
      <xdr:col>13</xdr:col>
      <xdr:colOff>409574</xdr:colOff>
      <xdr:row>19</xdr:row>
      <xdr:rowOff>95249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6</xdr:col>
      <xdr:colOff>0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1</xdr:row>
      <xdr:rowOff>180975</xdr:rowOff>
    </xdr:from>
    <xdr:to>
      <xdr:col>14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16</xdr:row>
      <xdr:rowOff>47625</xdr:rowOff>
    </xdr:from>
    <xdr:to>
      <xdr:col>11</xdr:col>
      <xdr:colOff>28575</xdr:colOff>
      <xdr:row>41</xdr:row>
      <xdr:rowOff>171450</xdr:rowOff>
    </xdr:to>
    <xdr:grpSp>
      <xdr:nvGrpSpPr>
        <xdr:cNvPr id="2" name="1 Grupo"/>
        <xdr:cNvGrpSpPr/>
      </xdr:nvGrpSpPr>
      <xdr:grpSpPr>
        <a:xfrm>
          <a:off x="790575" y="3476625"/>
          <a:ext cx="7772400" cy="4886325"/>
          <a:chOff x="866775" y="3352800"/>
          <a:chExt cx="8458200" cy="4886325"/>
        </a:xfrm>
      </xdr:grpSpPr>
      <xdr:pic>
        <xdr:nvPicPr>
          <xdr:cNvPr id="3" name="2 Imagen" descr="Informe General RNE Region Cibao Nordeste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4735" t="7721" r="11174" b="29412"/>
          <a:stretch>
            <a:fillRect/>
          </a:stretch>
        </xdr:blipFill>
        <xdr:spPr>
          <a:xfrm>
            <a:off x="866775" y="3352800"/>
            <a:ext cx="8458200" cy="4886325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3457575" y="5362575"/>
            <a:ext cx="1371274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María Trinidad Sánchez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6,850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2524125" y="6162675"/>
            <a:ext cx="552908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Duarte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11,765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1095375" y="4514850"/>
            <a:ext cx="1116652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Hermanas Mirabal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4,654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6724650" y="6038850"/>
            <a:ext cx="597728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Samaná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6,676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19</xdr:row>
      <xdr:rowOff>9523</xdr:rowOff>
    </xdr:from>
    <xdr:to>
      <xdr:col>14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4</xdr:row>
      <xdr:rowOff>76200</xdr:rowOff>
    </xdr:from>
    <xdr:to>
      <xdr:col>10</xdr:col>
      <xdr:colOff>85725</xdr:colOff>
      <xdr:row>35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542926</xdr:colOff>
      <xdr:row>45</xdr:row>
      <xdr:rowOff>0</xdr:rowOff>
    </xdr:from>
    <xdr:to>
      <xdr:col>15</xdr:col>
      <xdr:colOff>552451</xdr:colOff>
      <xdr:row>87</xdr:row>
      <xdr:rowOff>19664</xdr:rowOff>
    </xdr:to>
    <xdr:pic>
      <xdr:nvPicPr>
        <xdr:cNvPr id="3" name="2 Imagen" descr="Informe General RNE Mapa General Provincias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5398" t="6250" r="2083" b="3186"/>
        <a:stretch>
          <a:fillRect/>
        </a:stretch>
      </xdr:blipFill>
      <xdr:spPr>
        <a:xfrm>
          <a:off x="6657976" y="7877175"/>
          <a:ext cx="9029700" cy="6830039"/>
        </a:xfrm>
        <a:prstGeom prst="rect">
          <a:avLst/>
        </a:prstGeom>
      </xdr:spPr>
    </xdr:pic>
    <xdr:clientData/>
  </xdr:twoCellAnchor>
  <xdr:oneCellAnchor>
    <xdr:from>
      <xdr:col>10</xdr:col>
      <xdr:colOff>257175</xdr:colOff>
      <xdr:row>62</xdr:row>
      <xdr:rowOff>152400</xdr:rowOff>
    </xdr:from>
    <xdr:ext cx="736933" cy="208647"/>
    <xdr:sp macro="" textlink="">
      <xdr:nvSpPr>
        <xdr:cNvPr id="4" name="3 CuadroTexto"/>
        <xdr:cNvSpPr txBox="1"/>
      </xdr:nvSpPr>
      <xdr:spPr>
        <a:xfrm>
          <a:off x="11582400" y="10782300"/>
          <a:ext cx="73693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DO" sz="800">
              <a:latin typeface="Franklin Gothic Demi" pitchFamily="34" charset="0"/>
            </a:rPr>
            <a:t>Monte Plata</a:t>
          </a:r>
        </a:p>
      </xdr:txBody>
    </xdr:sp>
    <xdr:clientData/>
  </xdr:oneCellAnchor>
  <xdr:oneCellAnchor>
    <xdr:from>
      <xdr:col>13</xdr:col>
      <xdr:colOff>561975</xdr:colOff>
      <xdr:row>66</xdr:row>
      <xdr:rowOff>66675</xdr:rowOff>
    </xdr:from>
    <xdr:ext cx="781752" cy="208647"/>
    <xdr:sp macro="" textlink="">
      <xdr:nvSpPr>
        <xdr:cNvPr id="5" name="4 CuadroTexto"/>
        <xdr:cNvSpPr txBox="1"/>
      </xdr:nvSpPr>
      <xdr:spPr>
        <a:xfrm>
          <a:off x="14173200" y="11344275"/>
          <a:ext cx="781752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DO" sz="800">
              <a:latin typeface="Franklin Gothic Demi" pitchFamily="34" charset="0"/>
            </a:rPr>
            <a:t>La Altagracia</a:t>
          </a:r>
        </a:p>
      </xdr:txBody>
    </xdr:sp>
    <xdr:clientData/>
  </xdr:oneCellAnchor>
  <xdr:oneCellAnchor>
    <xdr:from>
      <xdr:col>12</xdr:col>
      <xdr:colOff>523875</xdr:colOff>
      <xdr:row>63</xdr:row>
      <xdr:rowOff>133350</xdr:rowOff>
    </xdr:from>
    <xdr:ext cx="548291" cy="208647"/>
    <xdr:sp macro="" textlink="">
      <xdr:nvSpPr>
        <xdr:cNvPr id="6" name="5 CuadroTexto"/>
        <xdr:cNvSpPr txBox="1"/>
      </xdr:nvSpPr>
      <xdr:spPr>
        <a:xfrm>
          <a:off x="13373100" y="10925175"/>
          <a:ext cx="548291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El Seibo</a:t>
          </a:r>
        </a:p>
      </xdr:txBody>
    </xdr:sp>
    <xdr:clientData/>
  </xdr:oneCellAnchor>
  <xdr:oneCellAnchor>
    <xdr:from>
      <xdr:col>12</xdr:col>
      <xdr:colOff>619126</xdr:colOff>
      <xdr:row>68</xdr:row>
      <xdr:rowOff>28575</xdr:rowOff>
    </xdr:from>
    <xdr:ext cx="691728" cy="208647"/>
    <xdr:sp macro="" textlink="">
      <xdr:nvSpPr>
        <xdr:cNvPr id="7" name="6 CuadroTexto"/>
        <xdr:cNvSpPr txBox="1"/>
      </xdr:nvSpPr>
      <xdr:spPr>
        <a:xfrm>
          <a:off x="13468351" y="11630025"/>
          <a:ext cx="691728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La</a:t>
          </a:r>
          <a:r>
            <a:rPr lang="en-US" sz="800" baseline="0">
              <a:latin typeface="Franklin Gothic Demi" pitchFamily="34" charset="0"/>
            </a:rPr>
            <a:t> Romana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11</xdr:col>
      <xdr:colOff>285751</xdr:colOff>
      <xdr:row>67</xdr:row>
      <xdr:rowOff>123825</xdr:rowOff>
    </xdr:from>
    <xdr:ext cx="1057275" cy="324961"/>
    <xdr:sp macro="" textlink="">
      <xdr:nvSpPr>
        <xdr:cNvPr id="8" name="7 CuadroTexto"/>
        <xdr:cNvSpPr txBox="1"/>
      </xdr:nvSpPr>
      <xdr:spPr>
        <a:xfrm>
          <a:off x="12372976" y="11563350"/>
          <a:ext cx="1057275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</a:t>
          </a:r>
          <a:r>
            <a:rPr lang="en-US" sz="800" baseline="0">
              <a:latin typeface="Franklin Gothic Demi" pitchFamily="34" charset="0"/>
            </a:rPr>
            <a:t> Pedro de Macorís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9</xdr:col>
      <xdr:colOff>485776</xdr:colOff>
      <xdr:row>66</xdr:row>
      <xdr:rowOff>104775</xdr:rowOff>
    </xdr:from>
    <xdr:ext cx="873829" cy="208647"/>
    <xdr:sp macro="" textlink="">
      <xdr:nvSpPr>
        <xdr:cNvPr id="9" name="8 CuadroTexto"/>
        <xdr:cNvSpPr txBox="1"/>
      </xdr:nvSpPr>
      <xdr:spPr>
        <a:xfrm>
          <a:off x="11049001" y="11382375"/>
          <a:ext cx="873829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Santo Domingo</a:t>
          </a:r>
        </a:p>
      </xdr:txBody>
    </xdr:sp>
    <xdr:clientData/>
  </xdr:oneCellAnchor>
  <xdr:oneCellAnchor>
    <xdr:from>
      <xdr:col>10</xdr:col>
      <xdr:colOff>133351</xdr:colOff>
      <xdr:row>70</xdr:row>
      <xdr:rowOff>66675</xdr:rowOff>
    </xdr:from>
    <xdr:ext cx="1032142" cy="223203"/>
    <xdr:sp macro="" textlink="">
      <xdr:nvSpPr>
        <xdr:cNvPr id="10" name="9 CuadroTexto"/>
        <xdr:cNvSpPr txBox="1"/>
      </xdr:nvSpPr>
      <xdr:spPr>
        <a:xfrm>
          <a:off x="11458576" y="11991975"/>
          <a:ext cx="1032142" cy="2232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900">
              <a:latin typeface="Franklin Gothic Demi" pitchFamily="34" charset="0"/>
            </a:rPr>
            <a:t>Distrito Nacional</a:t>
          </a:r>
        </a:p>
      </xdr:txBody>
    </xdr:sp>
    <xdr:clientData/>
  </xdr:oneCellAnchor>
  <xdr:twoCellAnchor>
    <xdr:from>
      <xdr:col>10</xdr:col>
      <xdr:colOff>238126</xdr:colOff>
      <xdr:row>68</xdr:row>
      <xdr:rowOff>142875</xdr:rowOff>
    </xdr:from>
    <xdr:to>
      <xdr:col>10</xdr:col>
      <xdr:colOff>523875</xdr:colOff>
      <xdr:row>70</xdr:row>
      <xdr:rowOff>66675</xdr:rowOff>
    </xdr:to>
    <xdr:cxnSp macro="">
      <xdr:nvCxnSpPr>
        <xdr:cNvPr id="11" name="10 Conector recto de flecha"/>
        <xdr:cNvCxnSpPr/>
      </xdr:nvCxnSpPr>
      <xdr:spPr>
        <a:xfrm>
          <a:off x="11563351" y="11744325"/>
          <a:ext cx="285749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548656</xdr:colOff>
      <xdr:row>64</xdr:row>
      <xdr:rowOff>15052</xdr:rowOff>
    </xdr:from>
    <xdr:ext cx="703333" cy="208647"/>
    <xdr:sp macro="" textlink="">
      <xdr:nvSpPr>
        <xdr:cNvPr id="15" name="14 CuadroTexto"/>
        <xdr:cNvSpPr txBox="1"/>
      </xdr:nvSpPr>
      <xdr:spPr>
        <a:xfrm>
          <a:off x="12635881" y="10968802"/>
          <a:ext cx="70333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Hato Mayor</a:t>
          </a:r>
        </a:p>
      </xdr:txBody>
    </xdr:sp>
    <xdr:clientData/>
  </xdr:oneCellAnchor>
  <xdr:oneCellAnchor>
    <xdr:from>
      <xdr:col>10</xdr:col>
      <xdr:colOff>695325</xdr:colOff>
      <xdr:row>56</xdr:row>
      <xdr:rowOff>82237</xdr:rowOff>
    </xdr:from>
    <xdr:ext cx="1371273" cy="208647"/>
    <xdr:sp macro="" textlink="">
      <xdr:nvSpPr>
        <xdr:cNvPr id="16" name="15 CuadroTexto"/>
        <xdr:cNvSpPr txBox="1"/>
      </xdr:nvSpPr>
      <xdr:spPr>
        <a:xfrm>
          <a:off x="12020550" y="9740587"/>
          <a:ext cx="137127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Samaná</a:t>
          </a:r>
        </a:p>
      </xdr:txBody>
    </xdr:sp>
    <xdr:clientData/>
  </xdr:oneCellAnchor>
  <xdr:oneCellAnchor>
    <xdr:from>
      <xdr:col>8</xdr:col>
      <xdr:colOff>184084</xdr:colOff>
      <xdr:row>61</xdr:row>
      <xdr:rowOff>153832</xdr:rowOff>
    </xdr:from>
    <xdr:ext cx="918585" cy="208647"/>
    <xdr:sp macro="" textlink="">
      <xdr:nvSpPr>
        <xdr:cNvPr id="17" name="16 CuadroTexto"/>
        <xdr:cNvSpPr txBox="1"/>
      </xdr:nvSpPr>
      <xdr:spPr>
        <a:xfrm rot="21449202">
          <a:off x="9985309" y="10621807"/>
          <a:ext cx="918585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Monseñor Nouel</a:t>
          </a:r>
        </a:p>
      </xdr:txBody>
    </xdr:sp>
    <xdr:clientData/>
  </xdr:oneCellAnchor>
  <xdr:oneCellAnchor>
    <xdr:from>
      <xdr:col>9</xdr:col>
      <xdr:colOff>49259</xdr:colOff>
      <xdr:row>59</xdr:row>
      <xdr:rowOff>156078</xdr:rowOff>
    </xdr:from>
    <xdr:ext cx="1007263" cy="223203"/>
    <xdr:sp macro="" textlink="">
      <xdr:nvSpPr>
        <xdr:cNvPr id="18" name="17 CuadroTexto"/>
        <xdr:cNvSpPr txBox="1"/>
      </xdr:nvSpPr>
      <xdr:spPr>
        <a:xfrm rot="21449202">
          <a:off x="10612484" y="10300203"/>
          <a:ext cx="1007263" cy="2232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Sanchez</a:t>
          </a:r>
          <a:r>
            <a:rPr lang="en-US" sz="900">
              <a:latin typeface="Franklin Gothic Demi" pitchFamily="34" charset="0"/>
            </a:rPr>
            <a:t> Ramírez</a:t>
          </a:r>
        </a:p>
      </xdr:txBody>
    </xdr:sp>
    <xdr:clientData/>
  </xdr:oneCellAnchor>
  <xdr:oneCellAnchor>
    <xdr:from>
      <xdr:col>9</xdr:col>
      <xdr:colOff>229645</xdr:colOff>
      <xdr:row>56</xdr:row>
      <xdr:rowOff>112325</xdr:rowOff>
    </xdr:from>
    <xdr:ext cx="536456" cy="208647"/>
    <xdr:sp macro="" textlink="">
      <xdr:nvSpPr>
        <xdr:cNvPr id="19" name="18 CuadroTexto"/>
        <xdr:cNvSpPr txBox="1"/>
      </xdr:nvSpPr>
      <xdr:spPr>
        <a:xfrm rot="21449202">
          <a:off x="10792870" y="9770675"/>
          <a:ext cx="53645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Duarte</a:t>
          </a:r>
        </a:p>
      </xdr:txBody>
    </xdr:sp>
    <xdr:clientData/>
  </xdr:oneCellAnchor>
  <xdr:oneCellAnchor>
    <xdr:from>
      <xdr:col>8</xdr:col>
      <xdr:colOff>375698</xdr:colOff>
      <xdr:row>53</xdr:row>
      <xdr:rowOff>125357</xdr:rowOff>
    </xdr:from>
    <xdr:ext cx="841853" cy="324961"/>
    <xdr:sp macro="" textlink="">
      <xdr:nvSpPr>
        <xdr:cNvPr id="20" name="19 CuadroTexto"/>
        <xdr:cNvSpPr txBox="1"/>
      </xdr:nvSpPr>
      <xdr:spPr>
        <a:xfrm rot="21449202">
          <a:off x="10176923" y="9297932"/>
          <a:ext cx="841853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Hermanas</a:t>
          </a:r>
          <a:r>
            <a:rPr lang="en-US" sz="800" baseline="0">
              <a:latin typeface="Franklin Gothic Demi" pitchFamily="34" charset="0"/>
            </a:rPr>
            <a:t> Mirabal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8</xdr:col>
      <xdr:colOff>521561</xdr:colOff>
      <xdr:row>51</xdr:row>
      <xdr:rowOff>41778</xdr:rowOff>
    </xdr:from>
    <xdr:ext cx="575735" cy="208647"/>
    <xdr:sp macro="" textlink="">
      <xdr:nvSpPr>
        <xdr:cNvPr id="21" name="20 CuadroTexto"/>
        <xdr:cNvSpPr txBox="1"/>
      </xdr:nvSpPr>
      <xdr:spPr>
        <a:xfrm flipH="1">
          <a:off x="10322786" y="8890503"/>
          <a:ext cx="575735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Espaillat</a:t>
          </a:r>
        </a:p>
      </xdr:txBody>
    </xdr:sp>
    <xdr:clientData/>
  </xdr:oneCellAnchor>
  <xdr:oneCellAnchor>
    <xdr:from>
      <xdr:col>9</xdr:col>
      <xdr:colOff>504640</xdr:colOff>
      <xdr:row>52</xdr:row>
      <xdr:rowOff>139852</xdr:rowOff>
    </xdr:from>
    <xdr:ext cx="809448" cy="441275"/>
    <xdr:sp macro="" textlink="">
      <xdr:nvSpPr>
        <xdr:cNvPr id="22" name="21 CuadroTexto"/>
        <xdr:cNvSpPr txBox="1"/>
      </xdr:nvSpPr>
      <xdr:spPr>
        <a:xfrm rot="21449202">
          <a:off x="11067865" y="9150502"/>
          <a:ext cx="809448" cy="441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Maria Trinidad Sánchez</a:t>
          </a:r>
        </a:p>
      </xdr:txBody>
    </xdr:sp>
    <xdr:clientData/>
  </xdr:oneCellAnchor>
  <xdr:oneCellAnchor>
    <xdr:from>
      <xdr:col>8</xdr:col>
      <xdr:colOff>752477</xdr:colOff>
      <xdr:row>68</xdr:row>
      <xdr:rowOff>28575</xdr:rowOff>
    </xdr:from>
    <xdr:ext cx="786946" cy="208647"/>
    <xdr:sp macro="" textlink="">
      <xdr:nvSpPr>
        <xdr:cNvPr id="23" name="22 CuadroTexto"/>
        <xdr:cNvSpPr txBox="1"/>
      </xdr:nvSpPr>
      <xdr:spPr>
        <a:xfrm>
          <a:off x="10553702" y="11630025"/>
          <a:ext cx="78694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 Cristóbal</a:t>
          </a:r>
        </a:p>
      </xdr:txBody>
    </xdr:sp>
    <xdr:clientData/>
  </xdr:oneCellAnchor>
  <xdr:oneCellAnchor>
    <xdr:from>
      <xdr:col>8</xdr:col>
      <xdr:colOff>515873</xdr:colOff>
      <xdr:row>70</xdr:row>
      <xdr:rowOff>106205</xdr:rowOff>
    </xdr:from>
    <xdr:ext cx="521553" cy="208647"/>
    <xdr:sp macro="" textlink="">
      <xdr:nvSpPr>
        <xdr:cNvPr id="24" name="23 CuadroTexto"/>
        <xdr:cNvSpPr txBox="1"/>
      </xdr:nvSpPr>
      <xdr:spPr>
        <a:xfrm>
          <a:off x="9555098" y="12031505"/>
          <a:ext cx="52155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Peravia</a:t>
          </a:r>
        </a:p>
      </xdr:txBody>
    </xdr:sp>
    <xdr:clientData/>
  </xdr:oneCellAnchor>
  <xdr:oneCellAnchor>
    <xdr:from>
      <xdr:col>8</xdr:col>
      <xdr:colOff>36092</xdr:colOff>
      <xdr:row>65</xdr:row>
      <xdr:rowOff>121681</xdr:rowOff>
    </xdr:from>
    <xdr:ext cx="774490" cy="324961"/>
    <xdr:sp macro="" textlink="">
      <xdr:nvSpPr>
        <xdr:cNvPr id="25" name="24 CuadroTexto"/>
        <xdr:cNvSpPr txBox="1"/>
      </xdr:nvSpPr>
      <xdr:spPr>
        <a:xfrm>
          <a:off x="9837317" y="11237356"/>
          <a:ext cx="774490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 José</a:t>
          </a:r>
          <a:r>
            <a:rPr lang="en-US" sz="800" baseline="0">
              <a:latin typeface="Franklin Gothic Demi" pitchFamily="34" charset="0"/>
            </a:rPr>
            <a:t> de Ocoa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7</xdr:col>
      <xdr:colOff>261978</xdr:colOff>
      <xdr:row>66</xdr:row>
      <xdr:rowOff>79877</xdr:rowOff>
    </xdr:from>
    <xdr:ext cx="429284" cy="223203"/>
    <xdr:sp macro="" textlink="">
      <xdr:nvSpPr>
        <xdr:cNvPr id="26" name="25 CuadroTexto"/>
        <xdr:cNvSpPr txBox="1"/>
      </xdr:nvSpPr>
      <xdr:spPr>
        <a:xfrm>
          <a:off x="9301203" y="11357477"/>
          <a:ext cx="429284" cy="2232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900">
              <a:latin typeface="Franklin Gothic Demi" pitchFamily="34" charset="0"/>
            </a:rPr>
            <a:t>Azua</a:t>
          </a:r>
        </a:p>
      </xdr:txBody>
    </xdr:sp>
    <xdr:clientData/>
  </xdr:oneCellAnchor>
  <xdr:oneCellAnchor>
    <xdr:from>
      <xdr:col>5</xdr:col>
      <xdr:colOff>656173</xdr:colOff>
      <xdr:row>73</xdr:row>
      <xdr:rowOff>22729</xdr:rowOff>
    </xdr:from>
    <xdr:ext cx="620619" cy="208647"/>
    <xdr:sp macro="" textlink="">
      <xdr:nvSpPr>
        <xdr:cNvPr id="27" name="26 CuadroTexto"/>
        <xdr:cNvSpPr txBox="1"/>
      </xdr:nvSpPr>
      <xdr:spPr>
        <a:xfrm>
          <a:off x="8171398" y="12433804"/>
          <a:ext cx="620619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Barahona</a:t>
          </a:r>
        </a:p>
      </xdr:txBody>
    </xdr:sp>
    <xdr:clientData/>
  </xdr:oneCellAnchor>
  <xdr:oneCellAnchor>
    <xdr:from>
      <xdr:col>4</xdr:col>
      <xdr:colOff>1222810</xdr:colOff>
      <xdr:row>74</xdr:row>
      <xdr:rowOff>26403</xdr:rowOff>
    </xdr:from>
    <xdr:ext cx="689548" cy="208647"/>
    <xdr:sp macro="" textlink="">
      <xdr:nvSpPr>
        <xdr:cNvPr id="28" name="27 CuadroTexto"/>
        <xdr:cNvSpPr txBox="1"/>
      </xdr:nvSpPr>
      <xdr:spPr>
        <a:xfrm>
          <a:off x="7337860" y="12608928"/>
          <a:ext cx="689548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Pedernales</a:t>
          </a:r>
        </a:p>
      </xdr:txBody>
    </xdr:sp>
    <xdr:clientData/>
  </xdr:oneCellAnchor>
  <xdr:oneCellAnchor>
    <xdr:from>
      <xdr:col>4</xdr:col>
      <xdr:colOff>1266450</xdr:colOff>
      <xdr:row>70</xdr:row>
      <xdr:rowOff>54980</xdr:rowOff>
    </xdr:from>
    <xdr:ext cx="848950" cy="208647"/>
    <xdr:sp macro="" textlink="">
      <xdr:nvSpPr>
        <xdr:cNvPr id="29" name="28 CuadroTexto"/>
        <xdr:cNvSpPr txBox="1"/>
      </xdr:nvSpPr>
      <xdr:spPr>
        <a:xfrm>
          <a:off x="7381500" y="11980280"/>
          <a:ext cx="84895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Independencia</a:t>
          </a:r>
        </a:p>
      </xdr:txBody>
    </xdr:sp>
    <xdr:clientData/>
  </xdr:oneCellAnchor>
  <xdr:oneCellAnchor>
    <xdr:from>
      <xdr:col>5</xdr:col>
      <xdr:colOff>485894</xdr:colOff>
      <xdr:row>67</xdr:row>
      <xdr:rowOff>140705</xdr:rowOff>
    </xdr:from>
    <xdr:ext cx="560410" cy="208647"/>
    <xdr:sp macro="" textlink="">
      <xdr:nvSpPr>
        <xdr:cNvPr id="30" name="29 CuadroTexto"/>
        <xdr:cNvSpPr txBox="1"/>
      </xdr:nvSpPr>
      <xdr:spPr>
        <a:xfrm>
          <a:off x="8001119" y="11580230"/>
          <a:ext cx="56041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Baoruco</a:t>
          </a:r>
        </a:p>
      </xdr:txBody>
    </xdr:sp>
    <xdr:clientData/>
  </xdr:oneCellAnchor>
  <xdr:oneCellAnchor>
    <xdr:from>
      <xdr:col>4</xdr:col>
      <xdr:colOff>1252578</xdr:colOff>
      <xdr:row>58</xdr:row>
      <xdr:rowOff>146553</xdr:rowOff>
    </xdr:from>
    <xdr:ext cx="628185" cy="208647"/>
    <xdr:sp macro="" textlink="">
      <xdr:nvSpPr>
        <xdr:cNvPr id="31" name="30 CuadroTexto"/>
        <xdr:cNvSpPr txBox="1"/>
      </xdr:nvSpPr>
      <xdr:spPr>
        <a:xfrm>
          <a:off x="7367628" y="10128753"/>
          <a:ext cx="628185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Elías Piña</a:t>
          </a:r>
        </a:p>
      </xdr:txBody>
    </xdr:sp>
    <xdr:clientData/>
  </xdr:oneCellAnchor>
  <xdr:oneCellAnchor>
    <xdr:from>
      <xdr:col>5</xdr:col>
      <xdr:colOff>479728</xdr:colOff>
      <xdr:row>62</xdr:row>
      <xdr:rowOff>26405</xdr:rowOff>
    </xdr:from>
    <xdr:ext cx="588110" cy="208647"/>
    <xdr:sp macro="" textlink="">
      <xdr:nvSpPr>
        <xdr:cNvPr id="32" name="31 CuadroTexto"/>
        <xdr:cNvSpPr txBox="1"/>
      </xdr:nvSpPr>
      <xdr:spPr>
        <a:xfrm>
          <a:off x="7994953" y="10656305"/>
          <a:ext cx="58811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 Juan</a:t>
          </a:r>
        </a:p>
      </xdr:txBody>
    </xdr:sp>
    <xdr:clientData/>
  </xdr:oneCellAnchor>
  <xdr:oneCellAnchor>
    <xdr:from>
      <xdr:col>5</xdr:col>
      <xdr:colOff>359875</xdr:colOff>
      <xdr:row>53</xdr:row>
      <xdr:rowOff>38100</xdr:rowOff>
    </xdr:from>
    <xdr:ext cx="916475" cy="324961"/>
    <xdr:sp macro="" textlink="">
      <xdr:nvSpPr>
        <xdr:cNvPr id="33" name="32 CuadroTexto"/>
        <xdr:cNvSpPr txBox="1"/>
      </xdr:nvSpPr>
      <xdr:spPr>
        <a:xfrm>
          <a:off x="7875100" y="9210675"/>
          <a:ext cx="916475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Santiago Rodríguez</a:t>
          </a:r>
        </a:p>
      </xdr:txBody>
    </xdr:sp>
    <xdr:clientData/>
  </xdr:oneCellAnchor>
  <xdr:oneCellAnchor>
    <xdr:from>
      <xdr:col>4</xdr:col>
      <xdr:colOff>1354146</xdr:colOff>
      <xdr:row>53</xdr:row>
      <xdr:rowOff>62258</xdr:rowOff>
    </xdr:from>
    <xdr:ext cx="556883" cy="208647"/>
    <xdr:sp macro="" textlink="">
      <xdr:nvSpPr>
        <xdr:cNvPr id="34" name="33 CuadroTexto"/>
        <xdr:cNvSpPr txBox="1"/>
      </xdr:nvSpPr>
      <xdr:spPr>
        <a:xfrm>
          <a:off x="7469196" y="9234833"/>
          <a:ext cx="55688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Dajabón</a:t>
          </a:r>
        </a:p>
      </xdr:txBody>
    </xdr:sp>
    <xdr:clientData/>
  </xdr:oneCellAnchor>
  <xdr:oneCellAnchor>
    <xdr:from>
      <xdr:col>5</xdr:col>
      <xdr:colOff>10190</xdr:colOff>
      <xdr:row>48</xdr:row>
      <xdr:rowOff>128932</xdr:rowOff>
    </xdr:from>
    <xdr:ext cx="739626" cy="208647"/>
    <xdr:sp macro="" textlink="">
      <xdr:nvSpPr>
        <xdr:cNvPr id="35" name="34 CuadroTexto"/>
        <xdr:cNvSpPr txBox="1"/>
      </xdr:nvSpPr>
      <xdr:spPr>
        <a:xfrm rot="21449202">
          <a:off x="7525415" y="8491882"/>
          <a:ext cx="73962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Monte Cristi</a:t>
          </a:r>
        </a:p>
      </xdr:txBody>
    </xdr:sp>
    <xdr:clientData/>
  </xdr:oneCellAnchor>
  <xdr:oneCellAnchor>
    <xdr:from>
      <xdr:col>6</xdr:col>
      <xdr:colOff>672436</xdr:colOff>
      <xdr:row>56</xdr:row>
      <xdr:rowOff>13201</xdr:rowOff>
    </xdr:from>
    <xdr:ext cx="586506" cy="208647"/>
    <xdr:sp macro="" textlink="">
      <xdr:nvSpPr>
        <xdr:cNvPr id="36" name="35 CuadroTexto"/>
        <xdr:cNvSpPr txBox="1"/>
      </xdr:nvSpPr>
      <xdr:spPr>
        <a:xfrm>
          <a:off x="8949661" y="9671551"/>
          <a:ext cx="58650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Santiago</a:t>
          </a:r>
        </a:p>
      </xdr:txBody>
    </xdr:sp>
    <xdr:clientData/>
  </xdr:oneCellAnchor>
  <xdr:oneCellAnchor>
    <xdr:from>
      <xdr:col>6</xdr:col>
      <xdr:colOff>414335</xdr:colOff>
      <xdr:row>51</xdr:row>
      <xdr:rowOff>70351</xdr:rowOff>
    </xdr:from>
    <xdr:ext cx="571246" cy="208647"/>
    <xdr:sp macro="" textlink="">
      <xdr:nvSpPr>
        <xdr:cNvPr id="37" name="36 CuadroTexto"/>
        <xdr:cNvSpPr txBox="1"/>
      </xdr:nvSpPr>
      <xdr:spPr>
        <a:xfrm>
          <a:off x="8691560" y="8919076"/>
          <a:ext cx="57124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Valverde</a:t>
          </a:r>
        </a:p>
      </xdr:txBody>
    </xdr:sp>
    <xdr:clientData/>
  </xdr:oneCellAnchor>
  <xdr:oneCellAnchor>
    <xdr:from>
      <xdr:col>7</xdr:col>
      <xdr:colOff>3776</xdr:colOff>
      <xdr:row>48</xdr:row>
      <xdr:rowOff>68104</xdr:rowOff>
    </xdr:from>
    <xdr:ext cx="745460" cy="208647"/>
    <xdr:sp macro="" textlink="">
      <xdr:nvSpPr>
        <xdr:cNvPr id="38" name="37 CuadroTexto"/>
        <xdr:cNvSpPr txBox="1"/>
      </xdr:nvSpPr>
      <xdr:spPr>
        <a:xfrm rot="157306">
          <a:off x="9043001" y="8431054"/>
          <a:ext cx="74546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Puerto Plata</a:t>
          </a:r>
        </a:p>
      </xdr:txBody>
    </xdr:sp>
    <xdr:clientData/>
  </xdr:oneCellAnchor>
  <xdr:oneCellAnchor>
    <xdr:from>
      <xdr:col>7</xdr:col>
      <xdr:colOff>435859</xdr:colOff>
      <xdr:row>59</xdr:row>
      <xdr:rowOff>146551</xdr:rowOff>
    </xdr:from>
    <xdr:ext cx="541559" cy="208647"/>
    <xdr:sp macro="" textlink="">
      <xdr:nvSpPr>
        <xdr:cNvPr id="39" name="38 CuadroTexto"/>
        <xdr:cNvSpPr txBox="1"/>
      </xdr:nvSpPr>
      <xdr:spPr>
        <a:xfrm>
          <a:off x="9475084" y="10290676"/>
          <a:ext cx="541559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La Vega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466724</xdr:colOff>
      <xdr:row>5</xdr:row>
      <xdr:rowOff>104774</xdr:rowOff>
    </xdr:from>
    <xdr:to>
      <xdr:col>15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7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1</xdr:row>
      <xdr:rowOff>180975</xdr:rowOff>
    </xdr:from>
    <xdr:to>
      <xdr:col>15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666751</xdr:colOff>
      <xdr:row>14</xdr:row>
      <xdr:rowOff>171450</xdr:rowOff>
    </xdr:from>
    <xdr:to>
      <xdr:col>7</xdr:col>
      <xdr:colOff>18429</xdr:colOff>
      <xdr:row>45</xdr:row>
      <xdr:rowOff>57150</xdr:rowOff>
    </xdr:to>
    <xdr:pic>
      <xdr:nvPicPr>
        <xdr:cNvPr id="2" name="1 Imagen" descr="Informe General RNE Region Noroeste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4451" t="5515" r="21023" b="11887"/>
        <a:stretch>
          <a:fillRect/>
        </a:stretch>
      </xdr:blipFill>
      <xdr:spPr>
        <a:xfrm>
          <a:off x="666751" y="3095625"/>
          <a:ext cx="6533528" cy="5791200"/>
        </a:xfrm>
        <a:prstGeom prst="rect">
          <a:avLst/>
        </a:prstGeom>
      </xdr:spPr>
    </xdr:pic>
    <xdr:clientData/>
  </xdr:twoCellAnchor>
  <xdr:oneCellAnchor>
    <xdr:from>
      <xdr:col>2</xdr:col>
      <xdr:colOff>742950</xdr:colOff>
      <xdr:row>21</xdr:row>
      <xdr:rowOff>142875</xdr:rowOff>
    </xdr:from>
    <xdr:ext cx="809004" cy="354071"/>
    <xdr:sp macro="" textlink="">
      <xdr:nvSpPr>
        <xdr:cNvPr id="3" name="2 CuadroTexto"/>
        <xdr:cNvSpPr txBox="1"/>
      </xdr:nvSpPr>
      <xdr:spPr>
        <a:xfrm>
          <a:off x="3238500" y="4400550"/>
          <a:ext cx="809004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Monte Cristi</a:t>
          </a:r>
        </a:p>
        <a:p>
          <a:pPr algn="ctr"/>
          <a:r>
            <a:rPr lang="es-DO" sz="900">
              <a:latin typeface="Franklin Gothic Demi" pitchFamily="34" charset="0"/>
            </a:rPr>
            <a:t>7,094</a:t>
          </a:r>
        </a:p>
      </xdr:txBody>
    </xdr:sp>
    <xdr:clientData/>
  </xdr:oneCellAnchor>
  <xdr:oneCellAnchor>
    <xdr:from>
      <xdr:col>3</xdr:col>
      <xdr:colOff>57150</xdr:colOff>
      <xdr:row>33</xdr:row>
      <xdr:rowOff>114300</xdr:rowOff>
    </xdr:from>
    <xdr:ext cx="1173718" cy="354071"/>
    <xdr:sp macro="" textlink="">
      <xdr:nvSpPr>
        <xdr:cNvPr id="4" name="3 CuadroTexto"/>
        <xdr:cNvSpPr txBox="1"/>
      </xdr:nvSpPr>
      <xdr:spPr>
        <a:xfrm>
          <a:off x="3867150" y="6657975"/>
          <a:ext cx="1173718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Santiago Rodríguez</a:t>
          </a:r>
        </a:p>
        <a:p>
          <a:pPr algn="ctr"/>
          <a:r>
            <a:rPr lang="es-DO" sz="900">
              <a:latin typeface="Franklin Gothic Demi" pitchFamily="34" charset="0"/>
            </a:rPr>
            <a:t>2,643</a:t>
          </a:r>
        </a:p>
      </xdr:txBody>
    </xdr:sp>
    <xdr:clientData/>
  </xdr:oneCellAnchor>
  <xdr:oneCellAnchor>
    <xdr:from>
      <xdr:col>5</xdr:col>
      <xdr:colOff>47625</xdr:colOff>
      <xdr:row>27</xdr:row>
      <xdr:rowOff>57150</xdr:rowOff>
    </xdr:from>
    <xdr:ext cx="619658" cy="354071"/>
    <xdr:sp macro="" textlink="">
      <xdr:nvSpPr>
        <xdr:cNvPr id="5" name="4 CuadroTexto"/>
        <xdr:cNvSpPr txBox="1"/>
      </xdr:nvSpPr>
      <xdr:spPr>
        <a:xfrm>
          <a:off x="5857875" y="5457825"/>
          <a:ext cx="619658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Valverde</a:t>
          </a:r>
        </a:p>
        <a:p>
          <a:pPr algn="ctr"/>
          <a:r>
            <a:rPr lang="es-DO" sz="900">
              <a:latin typeface="Franklin Gothic Demi" pitchFamily="34" charset="0"/>
            </a:rPr>
            <a:t>7,038</a:t>
          </a:r>
        </a:p>
      </xdr:txBody>
    </xdr:sp>
    <xdr:clientData/>
  </xdr:oneCellAnchor>
  <xdr:oneCellAnchor>
    <xdr:from>
      <xdr:col>1</xdr:col>
      <xdr:colOff>1352550</xdr:colOff>
      <xdr:row>31</xdr:row>
      <xdr:rowOff>38100</xdr:rowOff>
    </xdr:from>
    <xdr:ext cx="603435" cy="354071"/>
    <xdr:sp macro="" textlink="">
      <xdr:nvSpPr>
        <xdr:cNvPr id="6" name="5 CuadroTexto"/>
        <xdr:cNvSpPr txBox="1"/>
      </xdr:nvSpPr>
      <xdr:spPr>
        <a:xfrm>
          <a:off x="2114550" y="6200775"/>
          <a:ext cx="603435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Dajabón</a:t>
          </a:r>
        </a:p>
        <a:p>
          <a:pPr algn="ctr"/>
          <a:r>
            <a:rPr lang="es-DO" sz="900">
              <a:latin typeface="Franklin Gothic Demi" pitchFamily="34" charset="0"/>
            </a:rPr>
            <a:t>5,087</a:t>
          </a:r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18</xdr:row>
      <xdr:rowOff>180973</xdr:rowOff>
    </xdr:from>
    <xdr:to>
      <xdr:col>15</xdr:col>
      <xdr:colOff>0</xdr:colOff>
      <xdr:row>39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323849</xdr:colOff>
      <xdr:row>4</xdr:row>
      <xdr:rowOff>323849</xdr:rowOff>
    </xdr:from>
    <xdr:to>
      <xdr:col>15</xdr:col>
      <xdr:colOff>28574</xdr:colOff>
      <xdr:row>19</xdr:row>
      <xdr:rowOff>66674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761999</xdr:colOff>
      <xdr:row>21</xdr:row>
      <xdr:rowOff>9524</xdr:rowOff>
    </xdr:from>
    <xdr:to>
      <xdr:col>7</xdr:col>
      <xdr:colOff>266699</xdr:colOff>
      <xdr:row>35</xdr:row>
      <xdr:rowOff>9524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1</xdr:row>
      <xdr:rowOff>180975</xdr:rowOff>
    </xdr:from>
    <xdr:to>
      <xdr:col>15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16</xdr:row>
      <xdr:rowOff>19050</xdr:rowOff>
    </xdr:from>
    <xdr:to>
      <xdr:col>8</xdr:col>
      <xdr:colOff>552450</xdr:colOff>
      <xdr:row>46</xdr:row>
      <xdr:rowOff>114300</xdr:rowOff>
    </xdr:to>
    <xdr:pic>
      <xdr:nvPicPr>
        <xdr:cNvPr id="2" name="1 Imagen" descr="Informe General RNE Region Valdesia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2462" t="4412" r="20644" b="20833"/>
        <a:stretch>
          <a:fillRect/>
        </a:stretch>
      </xdr:blipFill>
      <xdr:spPr>
        <a:xfrm>
          <a:off x="247650" y="3324225"/>
          <a:ext cx="7734300" cy="5810250"/>
        </a:xfrm>
        <a:prstGeom prst="rect">
          <a:avLst/>
        </a:prstGeom>
      </xdr:spPr>
    </xdr:pic>
    <xdr:clientData/>
  </xdr:twoCellAnchor>
  <xdr:twoCellAnchor>
    <xdr:from>
      <xdr:col>1</xdr:col>
      <xdr:colOff>1066800</xdr:colOff>
      <xdr:row>30</xdr:row>
      <xdr:rowOff>19050</xdr:rowOff>
    </xdr:from>
    <xdr:to>
      <xdr:col>2</xdr:col>
      <xdr:colOff>381000</xdr:colOff>
      <xdr:row>33</xdr:row>
      <xdr:rowOff>123825</xdr:rowOff>
    </xdr:to>
    <xdr:sp macro="" textlink="">
      <xdr:nvSpPr>
        <xdr:cNvPr id="3" name="2 CuadroTexto"/>
        <xdr:cNvSpPr txBox="1"/>
      </xdr:nvSpPr>
      <xdr:spPr>
        <a:xfrm>
          <a:off x="1828800" y="5991225"/>
          <a:ext cx="990600" cy="6762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Azua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7,433</a:t>
          </a:r>
        </a:p>
      </xdr:txBody>
    </xdr:sp>
    <xdr:clientData/>
  </xdr:twoCellAnchor>
  <xdr:twoCellAnchor>
    <xdr:from>
      <xdr:col>3</xdr:col>
      <xdr:colOff>314325</xdr:colOff>
      <xdr:row>28</xdr:row>
      <xdr:rowOff>133350</xdr:rowOff>
    </xdr:from>
    <xdr:to>
      <xdr:col>5</xdr:col>
      <xdr:colOff>9525</xdr:colOff>
      <xdr:row>32</xdr:row>
      <xdr:rowOff>47625</xdr:rowOff>
    </xdr:to>
    <xdr:sp macro="" textlink="">
      <xdr:nvSpPr>
        <xdr:cNvPr id="4" name="3 CuadroTexto"/>
        <xdr:cNvSpPr txBox="1"/>
      </xdr:nvSpPr>
      <xdr:spPr>
        <a:xfrm>
          <a:off x="3648075" y="5724525"/>
          <a:ext cx="1352550" cy="6762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Franklin Gothic Demi" pitchFamily="34" charset="0"/>
            </a:rPr>
            <a:t>San José</a:t>
          </a:r>
          <a:r>
            <a:rPr lang="es-ES" sz="900" baseline="0">
              <a:latin typeface="Franklin Gothic Demi" pitchFamily="34" charset="0"/>
            </a:rPr>
            <a:t> de Ocoa</a:t>
          </a:r>
        </a:p>
        <a:p>
          <a:pPr algn="ctr"/>
          <a:r>
            <a:rPr lang="es-ES" sz="900" baseline="0">
              <a:latin typeface="Franklin Gothic Demi" pitchFamily="34" charset="0"/>
            </a:rPr>
            <a:t>2,533</a:t>
          </a:r>
        </a:p>
        <a:p>
          <a:endParaRPr lang="es-ES" sz="1100"/>
        </a:p>
      </xdr:txBody>
    </xdr:sp>
    <xdr:clientData/>
  </xdr:twoCellAnchor>
  <xdr:twoCellAnchor>
    <xdr:from>
      <xdr:col>6</xdr:col>
      <xdr:colOff>76200</xdr:colOff>
      <xdr:row>32</xdr:row>
      <xdr:rowOff>28575</xdr:rowOff>
    </xdr:from>
    <xdr:to>
      <xdr:col>7</xdr:col>
      <xdr:colOff>304800</xdr:colOff>
      <xdr:row>35</xdr:row>
      <xdr:rowOff>133350</xdr:rowOff>
    </xdr:to>
    <xdr:sp macro="" textlink="">
      <xdr:nvSpPr>
        <xdr:cNvPr id="5" name="4 CuadroTexto"/>
        <xdr:cNvSpPr txBox="1"/>
      </xdr:nvSpPr>
      <xdr:spPr>
        <a:xfrm>
          <a:off x="5753100" y="6381750"/>
          <a:ext cx="914400" cy="6762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San</a:t>
          </a:r>
          <a:r>
            <a:rPr lang="es-ES" sz="1100" baseline="0"/>
            <a:t> </a:t>
          </a:r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Cristóbal</a:t>
          </a:r>
        </a:p>
        <a:p>
          <a:pPr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23,297</a:t>
          </a:r>
        </a:p>
      </xdr:txBody>
    </xdr:sp>
    <xdr:clientData/>
  </xdr:twoCellAnchor>
  <xdr:twoCellAnchor>
    <xdr:from>
      <xdr:col>4</xdr:col>
      <xdr:colOff>466725</xdr:colOff>
      <xdr:row>38</xdr:row>
      <xdr:rowOff>123825</xdr:rowOff>
    </xdr:from>
    <xdr:to>
      <xdr:col>6</xdr:col>
      <xdr:colOff>9525</xdr:colOff>
      <xdr:row>42</xdr:row>
      <xdr:rowOff>38100</xdr:rowOff>
    </xdr:to>
    <xdr:sp macro="" textlink="">
      <xdr:nvSpPr>
        <xdr:cNvPr id="6" name="5 CuadroTexto"/>
        <xdr:cNvSpPr txBox="1"/>
      </xdr:nvSpPr>
      <xdr:spPr>
        <a:xfrm>
          <a:off x="4772025" y="7620000"/>
          <a:ext cx="914400" cy="6762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Peravia</a:t>
          </a:r>
        </a:p>
        <a:p>
          <a:pPr marL="0" indent="0" algn="ctr"/>
          <a:r>
            <a:rPr lang="es-ES" sz="90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7,161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19</xdr:row>
      <xdr:rowOff>38098</xdr:rowOff>
    </xdr:from>
    <xdr:to>
      <xdr:col>14</xdr:col>
      <xdr:colOff>723900</xdr:colOff>
      <xdr:row>39</xdr:row>
      <xdr:rowOff>171449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657224</xdr:colOff>
      <xdr:row>5</xdr:row>
      <xdr:rowOff>38099</xdr:rowOff>
    </xdr:from>
    <xdr:to>
      <xdr:col>14</xdr:col>
      <xdr:colOff>361949</xdr:colOff>
      <xdr:row>19</xdr:row>
      <xdr:rowOff>114299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7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1</xdr:row>
      <xdr:rowOff>180975</xdr:rowOff>
    </xdr:from>
    <xdr:to>
      <xdr:col>15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5</xdr:row>
      <xdr:rowOff>66675</xdr:rowOff>
    </xdr:from>
    <xdr:to>
      <xdr:col>15</xdr:col>
      <xdr:colOff>66675</xdr:colOff>
      <xdr:row>47</xdr:row>
      <xdr:rowOff>104775</xdr:rowOff>
    </xdr:to>
    <xdr:pic>
      <xdr:nvPicPr>
        <xdr:cNvPr id="2" name="1 Imagen" descr="Informe General RNE Mapa General Municipios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3883" t="8946" r="1799" b="3064"/>
        <a:stretch>
          <a:fillRect/>
        </a:stretch>
      </xdr:blipFill>
      <xdr:spPr>
        <a:xfrm>
          <a:off x="866775" y="876300"/>
          <a:ext cx="9486900" cy="68389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581026</xdr:colOff>
      <xdr:row>14</xdr:row>
      <xdr:rowOff>1</xdr:rowOff>
    </xdr:from>
    <xdr:to>
      <xdr:col>6</xdr:col>
      <xdr:colOff>371475</xdr:colOff>
      <xdr:row>49</xdr:row>
      <xdr:rowOff>71590</xdr:rowOff>
    </xdr:to>
    <xdr:pic>
      <xdr:nvPicPr>
        <xdr:cNvPr id="2" name="1 Imagen" descr="Informe General RNE Region Enriquillo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4167" t="3922" r="27746" b="3309"/>
        <a:stretch>
          <a:fillRect/>
        </a:stretch>
      </xdr:blipFill>
      <xdr:spPr>
        <a:xfrm>
          <a:off x="581026" y="2924176"/>
          <a:ext cx="6400799" cy="6739089"/>
        </a:xfrm>
        <a:prstGeom prst="rect">
          <a:avLst/>
        </a:prstGeom>
      </xdr:spPr>
    </xdr:pic>
    <xdr:clientData/>
  </xdr:twoCellAnchor>
  <xdr:oneCellAnchor>
    <xdr:from>
      <xdr:col>3</xdr:col>
      <xdr:colOff>990600</xdr:colOff>
      <xdr:row>30</xdr:row>
      <xdr:rowOff>76200</xdr:rowOff>
    </xdr:from>
    <xdr:ext cx="675313" cy="354071"/>
    <xdr:sp macro="" textlink="">
      <xdr:nvSpPr>
        <xdr:cNvPr id="3" name="2 CuadroTexto"/>
        <xdr:cNvSpPr txBox="1"/>
      </xdr:nvSpPr>
      <xdr:spPr>
        <a:xfrm>
          <a:off x="4752975" y="6048375"/>
          <a:ext cx="675313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Barahona</a:t>
          </a:r>
        </a:p>
        <a:p>
          <a:pPr algn="ctr"/>
          <a:r>
            <a:rPr lang="es-DO" sz="900">
              <a:latin typeface="Franklin Gothic Demi" pitchFamily="34" charset="0"/>
            </a:rPr>
            <a:t>7,391</a:t>
          </a:r>
        </a:p>
      </xdr:txBody>
    </xdr:sp>
    <xdr:clientData/>
  </xdr:oneCellAnchor>
  <xdr:oneCellAnchor>
    <xdr:from>
      <xdr:col>3</xdr:col>
      <xdr:colOff>438151</xdr:colOff>
      <xdr:row>18</xdr:row>
      <xdr:rowOff>66676</xdr:rowOff>
    </xdr:from>
    <xdr:ext cx="607474" cy="354071"/>
    <xdr:sp macro="" textlink="">
      <xdr:nvSpPr>
        <xdr:cNvPr id="4" name="3 CuadroTexto"/>
        <xdr:cNvSpPr txBox="1"/>
      </xdr:nvSpPr>
      <xdr:spPr>
        <a:xfrm>
          <a:off x="4200526" y="3752851"/>
          <a:ext cx="607474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Baoruco</a:t>
          </a:r>
        </a:p>
        <a:p>
          <a:pPr algn="ctr"/>
          <a:r>
            <a:rPr lang="es-DO" sz="900">
              <a:latin typeface="Franklin Gothic Demi" pitchFamily="34" charset="0"/>
            </a:rPr>
            <a:t>3,133</a:t>
          </a:r>
        </a:p>
      </xdr:txBody>
    </xdr:sp>
    <xdr:clientData/>
  </xdr:oneCellAnchor>
  <xdr:oneCellAnchor>
    <xdr:from>
      <xdr:col>2</xdr:col>
      <xdr:colOff>247651</xdr:colOff>
      <xdr:row>23</xdr:row>
      <xdr:rowOff>161926</xdr:rowOff>
    </xdr:from>
    <xdr:ext cx="932115" cy="354071"/>
    <xdr:sp macro="" textlink="">
      <xdr:nvSpPr>
        <xdr:cNvPr id="5" name="4 CuadroTexto"/>
        <xdr:cNvSpPr txBox="1"/>
      </xdr:nvSpPr>
      <xdr:spPr>
        <a:xfrm>
          <a:off x="2686051" y="4800601"/>
          <a:ext cx="932115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Independencia</a:t>
          </a:r>
        </a:p>
        <a:p>
          <a:pPr algn="ctr"/>
          <a:r>
            <a:rPr lang="es-DO" sz="900">
              <a:latin typeface="Franklin Gothic Demi" pitchFamily="34" charset="0"/>
            </a:rPr>
            <a:t>1,564</a:t>
          </a:r>
        </a:p>
      </xdr:txBody>
    </xdr:sp>
    <xdr:clientData/>
  </xdr:oneCellAnchor>
  <xdr:oneCellAnchor>
    <xdr:from>
      <xdr:col>2</xdr:col>
      <xdr:colOff>76201</xdr:colOff>
      <xdr:row>31</xdr:row>
      <xdr:rowOff>133351</xdr:rowOff>
    </xdr:from>
    <xdr:ext cx="752771" cy="354071"/>
    <xdr:sp macro="" textlink="">
      <xdr:nvSpPr>
        <xdr:cNvPr id="6" name="5 CuadroTexto"/>
        <xdr:cNvSpPr txBox="1"/>
      </xdr:nvSpPr>
      <xdr:spPr>
        <a:xfrm>
          <a:off x="2514601" y="6296026"/>
          <a:ext cx="752771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Pedernales</a:t>
          </a:r>
        </a:p>
        <a:p>
          <a:pPr algn="ctr"/>
          <a:r>
            <a:rPr lang="es-DO" sz="900">
              <a:latin typeface="Franklin Gothic Demi" pitchFamily="34" charset="0"/>
            </a:rPr>
            <a:t>1,799</a:t>
          </a:r>
        </a:p>
      </xdr:txBody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19</xdr:row>
      <xdr:rowOff>9523</xdr:rowOff>
    </xdr:from>
    <xdr:to>
      <xdr:col>14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466724</xdr:colOff>
      <xdr:row>5</xdr:row>
      <xdr:rowOff>104774</xdr:rowOff>
    </xdr:from>
    <xdr:to>
      <xdr:col>15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7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1</xdr:row>
      <xdr:rowOff>180975</xdr:rowOff>
    </xdr:from>
    <xdr:to>
      <xdr:col>15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13</xdr:row>
      <xdr:rowOff>180975</xdr:rowOff>
    </xdr:from>
    <xdr:to>
      <xdr:col>8</xdr:col>
      <xdr:colOff>571500</xdr:colOff>
      <xdr:row>42</xdr:row>
      <xdr:rowOff>150887</xdr:rowOff>
    </xdr:to>
    <xdr:grpSp>
      <xdr:nvGrpSpPr>
        <xdr:cNvPr id="2" name="1 Grupo"/>
        <xdr:cNvGrpSpPr/>
      </xdr:nvGrpSpPr>
      <xdr:grpSpPr>
        <a:xfrm>
          <a:off x="514350" y="2943225"/>
          <a:ext cx="6972300" cy="5494412"/>
          <a:chOff x="514350" y="2800350"/>
          <a:chExt cx="7353300" cy="5494412"/>
        </a:xfrm>
      </xdr:grpSpPr>
      <xdr:pic>
        <xdr:nvPicPr>
          <xdr:cNvPr id="3" name="2 Imagen" descr="Informe General RNE Region El Valle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2178" t="3799" r="13163" b="14338"/>
          <a:stretch>
            <a:fillRect/>
          </a:stretch>
        </xdr:blipFill>
        <xdr:spPr>
          <a:xfrm>
            <a:off x="514350" y="2800350"/>
            <a:ext cx="7353300" cy="5494412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4695825" y="5514975"/>
            <a:ext cx="638765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marL="0" indent="0" algn="ctr"/>
            <a:r>
              <a:rPr lang="es-DO" sz="900">
                <a:solidFill>
                  <a:schemeClr val="tx1"/>
                </a:solidFill>
                <a:latin typeface="Franklin Gothic Demi" pitchFamily="34" charset="0"/>
                <a:ea typeface="+mn-ea"/>
                <a:cs typeface="+mn-cs"/>
              </a:rPr>
              <a:t>San Juan</a:t>
            </a:r>
          </a:p>
          <a:p>
            <a:pPr marL="0" indent="0" algn="ctr"/>
            <a:r>
              <a:rPr lang="es-DO" sz="900">
                <a:solidFill>
                  <a:schemeClr val="tx1"/>
                </a:solidFill>
                <a:latin typeface="Franklin Gothic Demi" pitchFamily="34" charset="0"/>
                <a:ea typeface="+mn-ea"/>
                <a:cs typeface="+mn-cs"/>
              </a:rPr>
              <a:t>9,817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1485900" y="4991100"/>
            <a:ext cx="683713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none" rtlCol="0" anchor="t">
            <a:spAutoFit/>
          </a:bodyPr>
          <a:lstStyle/>
          <a:p>
            <a:pPr algn="ctr"/>
            <a:r>
              <a:rPr lang="es-DO" sz="900">
                <a:latin typeface="Franklin Gothic Demi" pitchFamily="34" charset="0"/>
              </a:rPr>
              <a:t>Elías Piña</a:t>
            </a:r>
          </a:p>
          <a:p>
            <a:pPr algn="ctr"/>
            <a:r>
              <a:rPr lang="es-DO" sz="900">
                <a:latin typeface="Franklin Gothic Demi" pitchFamily="34" charset="0"/>
              </a:rPr>
              <a:t>2,100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19</xdr:row>
      <xdr:rowOff>9523</xdr:rowOff>
    </xdr:from>
    <xdr:to>
      <xdr:col>12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466724</xdr:colOff>
      <xdr:row>5</xdr:row>
      <xdr:rowOff>104774</xdr:rowOff>
    </xdr:from>
    <xdr:to>
      <xdr:col>13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47624</xdr:colOff>
      <xdr:row>20</xdr:row>
      <xdr:rowOff>104774</xdr:rowOff>
    </xdr:from>
    <xdr:to>
      <xdr:col>5</xdr:col>
      <xdr:colOff>314324</xdr:colOff>
      <xdr:row>34</xdr:row>
      <xdr:rowOff>190499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1</xdr:row>
      <xdr:rowOff>180975</xdr:rowOff>
    </xdr:from>
    <xdr:to>
      <xdr:col>13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15</xdr:row>
      <xdr:rowOff>180975</xdr:rowOff>
    </xdr:from>
    <xdr:to>
      <xdr:col>8</xdr:col>
      <xdr:colOff>257175</xdr:colOff>
      <xdr:row>53</xdr:row>
      <xdr:rowOff>19050</xdr:rowOff>
    </xdr:to>
    <xdr:pic>
      <xdr:nvPicPr>
        <xdr:cNvPr id="2" name="1 Imagen" descr="Informe General RNE Region Yuma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3030" t="5270" r="24432" b="3676"/>
        <a:stretch>
          <a:fillRect/>
        </a:stretch>
      </xdr:blipFill>
      <xdr:spPr>
        <a:xfrm>
          <a:off x="714375" y="3238500"/>
          <a:ext cx="7296150" cy="7077075"/>
        </a:xfrm>
        <a:prstGeom prst="rect">
          <a:avLst/>
        </a:prstGeom>
      </xdr:spPr>
    </xdr:pic>
    <xdr:clientData/>
  </xdr:twoCellAnchor>
  <xdr:oneCellAnchor>
    <xdr:from>
      <xdr:col>5</xdr:col>
      <xdr:colOff>590550</xdr:colOff>
      <xdr:row>33</xdr:row>
      <xdr:rowOff>47625</xdr:rowOff>
    </xdr:from>
    <xdr:ext cx="856581" cy="484941"/>
    <xdr:sp macro="" textlink="">
      <xdr:nvSpPr>
        <xdr:cNvPr id="3" name="2 CuadroTexto"/>
        <xdr:cNvSpPr txBox="1"/>
      </xdr:nvSpPr>
      <xdr:spPr>
        <a:xfrm>
          <a:off x="6057900" y="6534150"/>
          <a:ext cx="856581" cy="484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La Altagracia</a:t>
          </a:r>
        </a:p>
        <a:p>
          <a:pPr algn="ctr"/>
          <a:r>
            <a:rPr lang="es-DO" sz="900">
              <a:latin typeface="Franklin Gothic Demi" pitchFamily="34" charset="0"/>
            </a:rPr>
            <a:t>12,417</a:t>
          </a:r>
        </a:p>
        <a:p>
          <a:pPr algn="ctr"/>
          <a:endParaRPr lang="es-DO" sz="900">
            <a:latin typeface="Franklin Gothic Demi" pitchFamily="34" charset="0"/>
          </a:endParaRPr>
        </a:p>
      </xdr:txBody>
    </xdr:sp>
    <xdr:clientData/>
  </xdr:oneCellAnchor>
  <xdr:oneCellAnchor>
    <xdr:from>
      <xdr:col>2</xdr:col>
      <xdr:colOff>428625</xdr:colOff>
      <xdr:row>35</xdr:row>
      <xdr:rowOff>123825</xdr:rowOff>
    </xdr:from>
    <xdr:ext cx="755270" cy="354071"/>
    <xdr:sp macro="" textlink="">
      <xdr:nvSpPr>
        <xdr:cNvPr id="4" name="3 CuadroTexto"/>
        <xdr:cNvSpPr txBox="1"/>
      </xdr:nvSpPr>
      <xdr:spPr>
        <a:xfrm>
          <a:off x="2867025" y="6991350"/>
          <a:ext cx="755270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La Romana</a:t>
          </a:r>
        </a:p>
        <a:p>
          <a:pPr algn="ctr"/>
          <a:r>
            <a:rPr lang="es-DO" sz="900">
              <a:latin typeface="Franklin Gothic Demi" pitchFamily="34" charset="0"/>
            </a:rPr>
            <a:t>13,422</a:t>
          </a:r>
        </a:p>
      </xdr:txBody>
    </xdr:sp>
    <xdr:clientData/>
  </xdr:oneCellAnchor>
  <xdr:oneCellAnchor>
    <xdr:from>
      <xdr:col>1</xdr:col>
      <xdr:colOff>1447800</xdr:colOff>
      <xdr:row>23</xdr:row>
      <xdr:rowOff>47625</xdr:rowOff>
    </xdr:from>
    <xdr:ext cx="593752" cy="354071"/>
    <xdr:sp macro="" textlink="">
      <xdr:nvSpPr>
        <xdr:cNvPr id="5" name="4 CuadroTexto"/>
        <xdr:cNvSpPr txBox="1"/>
      </xdr:nvSpPr>
      <xdr:spPr>
        <a:xfrm>
          <a:off x="2209800" y="4629150"/>
          <a:ext cx="593752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El Seibo</a:t>
          </a:r>
        </a:p>
        <a:p>
          <a:pPr algn="ctr"/>
          <a:r>
            <a:rPr lang="es-DO" sz="900">
              <a:latin typeface="Franklin Gothic Demi" pitchFamily="34" charset="0"/>
            </a:rPr>
            <a:t>4,357</a:t>
          </a:r>
        </a:p>
      </xdr:txBody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19</xdr:row>
      <xdr:rowOff>9523</xdr:rowOff>
    </xdr:from>
    <xdr:to>
      <xdr:col>13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5</xdr:row>
      <xdr:rowOff>123825</xdr:rowOff>
    </xdr:from>
    <xdr:to>
      <xdr:col>15</xdr:col>
      <xdr:colOff>190500</xdr:colOff>
      <xdr:row>48</xdr:row>
      <xdr:rowOff>38100</xdr:rowOff>
    </xdr:to>
    <xdr:pic>
      <xdr:nvPicPr>
        <xdr:cNvPr id="37" name="36 Imagen" descr="Informe General RNE - Densidad Establecimientos por km2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2841" t="8456" r="3221" b="3064"/>
        <a:stretch>
          <a:fillRect/>
        </a:stretch>
      </xdr:blipFill>
      <xdr:spPr>
        <a:xfrm>
          <a:off x="1028700" y="1123950"/>
          <a:ext cx="9448800" cy="687705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34</xdr:col>
      <xdr:colOff>457200</xdr:colOff>
      <xdr:row>52</xdr:row>
      <xdr:rowOff>0</xdr:rowOff>
    </xdr:to>
    <xdr:pic>
      <xdr:nvPicPr>
        <xdr:cNvPr id="3" name="2 Imagen" descr="Informe General RNE - Densidad Establecimientos por km2 (rangos)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716000" y="1133475"/>
          <a:ext cx="10058400" cy="7772400"/>
        </a:xfrm>
        <a:prstGeom prst="rect">
          <a:avLst/>
        </a:prstGeom>
      </xdr:spPr>
    </xdr:pic>
    <xdr:clientData/>
  </xdr:twoCellAnchor>
  <xdr:oneCellAnchor>
    <xdr:from>
      <xdr:col>9</xdr:col>
      <xdr:colOff>347622</xdr:colOff>
      <xdr:row>23</xdr:row>
      <xdr:rowOff>65246</xdr:rowOff>
    </xdr:from>
    <xdr:ext cx="736933" cy="208647"/>
    <xdr:sp macro="" textlink="">
      <xdr:nvSpPr>
        <xdr:cNvPr id="6" name="5 CuadroTexto"/>
        <xdr:cNvSpPr txBox="1"/>
      </xdr:nvSpPr>
      <xdr:spPr>
        <a:xfrm>
          <a:off x="6519822" y="3980021"/>
          <a:ext cx="73693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DO" sz="800">
              <a:latin typeface="Franklin Gothic Demi" pitchFamily="34" charset="0"/>
            </a:rPr>
            <a:t>Monte Plata</a:t>
          </a:r>
        </a:p>
      </xdr:txBody>
    </xdr:sp>
    <xdr:clientData/>
  </xdr:oneCellAnchor>
  <xdr:oneCellAnchor>
    <xdr:from>
      <xdr:col>13</xdr:col>
      <xdr:colOff>195222</xdr:colOff>
      <xdr:row>26</xdr:row>
      <xdr:rowOff>141446</xdr:rowOff>
    </xdr:from>
    <xdr:ext cx="781752" cy="208647"/>
    <xdr:sp macro="" textlink="">
      <xdr:nvSpPr>
        <xdr:cNvPr id="7" name="6 CuadroTexto"/>
        <xdr:cNvSpPr txBox="1"/>
      </xdr:nvSpPr>
      <xdr:spPr>
        <a:xfrm>
          <a:off x="9110622" y="4541996"/>
          <a:ext cx="781752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DO" sz="800">
              <a:latin typeface="Franklin Gothic Demi" pitchFamily="34" charset="0"/>
            </a:rPr>
            <a:t>La Altagracia</a:t>
          </a:r>
        </a:p>
      </xdr:txBody>
    </xdr:sp>
    <xdr:clientData/>
  </xdr:oneCellAnchor>
  <xdr:oneCellAnchor>
    <xdr:from>
      <xdr:col>12</xdr:col>
      <xdr:colOff>176172</xdr:colOff>
      <xdr:row>24</xdr:row>
      <xdr:rowOff>36671</xdr:rowOff>
    </xdr:from>
    <xdr:ext cx="548292" cy="208647"/>
    <xdr:sp macro="" textlink="">
      <xdr:nvSpPr>
        <xdr:cNvPr id="8" name="7 CuadroTexto"/>
        <xdr:cNvSpPr txBox="1"/>
      </xdr:nvSpPr>
      <xdr:spPr>
        <a:xfrm>
          <a:off x="8405772" y="4113371"/>
          <a:ext cx="548292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El Seibo</a:t>
          </a:r>
        </a:p>
      </xdr:txBody>
    </xdr:sp>
    <xdr:clientData/>
  </xdr:oneCellAnchor>
  <xdr:oneCellAnchor>
    <xdr:from>
      <xdr:col>12</xdr:col>
      <xdr:colOff>309523</xdr:colOff>
      <xdr:row>28</xdr:row>
      <xdr:rowOff>141446</xdr:rowOff>
    </xdr:from>
    <xdr:ext cx="691728" cy="208647"/>
    <xdr:sp macro="" textlink="">
      <xdr:nvSpPr>
        <xdr:cNvPr id="9" name="8 CuadroTexto"/>
        <xdr:cNvSpPr txBox="1"/>
      </xdr:nvSpPr>
      <xdr:spPr>
        <a:xfrm>
          <a:off x="8539123" y="4865846"/>
          <a:ext cx="691728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La</a:t>
          </a:r>
          <a:r>
            <a:rPr lang="en-US" sz="800" baseline="0">
              <a:latin typeface="Franklin Gothic Demi" pitchFamily="34" charset="0"/>
            </a:rPr>
            <a:t> Romana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10</xdr:col>
      <xdr:colOff>338098</xdr:colOff>
      <xdr:row>28</xdr:row>
      <xdr:rowOff>131921</xdr:rowOff>
    </xdr:from>
    <xdr:ext cx="1057275" cy="324961"/>
    <xdr:sp macro="" textlink="">
      <xdr:nvSpPr>
        <xdr:cNvPr id="10" name="9 CuadroTexto"/>
        <xdr:cNvSpPr txBox="1"/>
      </xdr:nvSpPr>
      <xdr:spPr>
        <a:xfrm>
          <a:off x="7196098" y="4856321"/>
          <a:ext cx="1057275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</a:t>
          </a:r>
          <a:r>
            <a:rPr lang="en-US" sz="800" baseline="0">
              <a:latin typeface="Franklin Gothic Demi" pitchFamily="34" charset="0"/>
            </a:rPr>
            <a:t> Pedro de Macorís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8</xdr:col>
      <xdr:colOff>490498</xdr:colOff>
      <xdr:row>27</xdr:row>
      <xdr:rowOff>103346</xdr:rowOff>
    </xdr:from>
    <xdr:ext cx="873829" cy="208647"/>
    <xdr:sp macro="" textlink="">
      <xdr:nvSpPr>
        <xdr:cNvPr id="11" name="10 CuadroTexto"/>
        <xdr:cNvSpPr txBox="1"/>
      </xdr:nvSpPr>
      <xdr:spPr>
        <a:xfrm>
          <a:off x="5976898" y="4665821"/>
          <a:ext cx="873829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Santo Domingo</a:t>
          </a:r>
        </a:p>
      </xdr:txBody>
    </xdr:sp>
    <xdr:clientData/>
  </xdr:oneCellAnchor>
  <xdr:oneCellAnchor>
    <xdr:from>
      <xdr:col>10</xdr:col>
      <xdr:colOff>505753</xdr:colOff>
      <xdr:row>21</xdr:row>
      <xdr:rowOff>32673</xdr:rowOff>
    </xdr:from>
    <xdr:ext cx="703334" cy="208647"/>
    <xdr:sp macro="" textlink="">
      <xdr:nvSpPr>
        <xdr:cNvPr id="12" name="11 CuadroTexto"/>
        <xdr:cNvSpPr txBox="1"/>
      </xdr:nvSpPr>
      <xdr:spPr>
        <a:xfrm>
          <a:off x="7363753" y="3623598"/>
          <a:ext cx="703334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Hato Mayor</a:t>
          </a:r>
        </a:p>
      </xdr:txBody>
    </xdr:sp>
    <xdr:clientData/>
  </xdr:oneCellAnchor>
  <xdr:oneCellAnchor>
    <xdr:from>
      <xdr:col>10</xdr:col>
      <xdr:colOff>99972</xdr:colOff>
      <xdr:row>17</xdr:row>
      <xdr:rowOff>33183</xdr:rowOff>
    </xdr:from>
    <xdr:ext cx="1371273" cy="208647"/>
    <xdr:sp macro="" textlink="">
      <xdr:nvSpPr>
        <xdr:cNvPr id="13" name="12 CuadroTexto"/>
        <xdr:cNvSpPr txBox="1"/>
      </xdr:nvSpPr>
      <xdr:spPr>
        <a:xfrm>
          <a:off x="6957972" y="2976408"/>
          <a:ext cx="137127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Samaná</a:t>
          </a:r>
        </a:p>
      </xdr:txBody>
    </xdr:sp>
    <xdr:clientData/>
  </xdr:oneCellAnchor>
  <xdr:oneCellAnchor>
    <xdr:from>
      <xdr:col>7</xdr:col>
      <xdr:colOff>612099</xdr:colOff>
      <xdr:row>20</xdr:row>
      <xdr:rowOff>95252</xdr:rowOff>
    </xdr:from>
    <xdr:ext cx="957826" cy="208647"/>
    <xdr:sp macro="" textlink="">
      <xdr:nvSpPr>
        <xdr:cNvPr id="14" name="13 CuadroTexto"/>
        <xdr:cNvSpPr txBox="1"/>
      </xdr:nvSpPr>
      <xdr:spPr>
        <a:xfrm rot="21449202">
          <a:off x="5412699" y="3524252"/>
          <a:ext cx="95782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Sanchez Ramírez</a:t>
          </a:r>
        </a:p>
      </xdr:txBody>
    </xdr:sp>
    <xdr:clientData/>
  </xdr:oneCellAnchor>
  <xdr:oneCellAnchor>
    <xdr:from>
      <xdr:col>8</xdr:col>
      <xdr:colOff>243892</xdr:colOff>
      <xdr:row>17</xdr:row>
      <xdr:rowOff>25171</xdr:rowOff>
    </xdr:from>
    <xdr:ext cx="536456" cy="208647"/>
    <xdr:sp macro="" textlink="">
      <xdr:nvSpPr>
        <xdr:cNvPr id="15" name="14 CuadroTexto"/>
        <xdr:cNvSpPr txBox="1"/>
      </xdr:nvSpPr>
      <xdr:spPr>
        <a:xfrm rot="21449202">
          <a:off x="5730292" y="2968396"/>
          <a:ext cx="53645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Duarte</a:t>
          </a:r>
        </a:p>
      </xdr:txBody>
    </xdr:sp>
    <xdr:clientData/>
  </xdr:oneCellAnchor>
  <xdr:oneCellAnchor>
    <xdr:from>
      <xdr:col>7</xdr:col>
      <xdr:colOff>94670</xdr:colOff>
      <xdr:row>13</xdr:row>
      <xdr:rowOff>133453</xdr:rowOff>
    </xdr:from>
    <xdr:ext cx="841853" cy="324961"/>
    <xdr:sp macro="" textlink="">
      <xdr:nvSpPr>
        <xdr:cNvPr id="16" name="15 CuadroTexto"/>
        <xdr:cNvSpPr txBox="1"/>
      </xdr:nvSpPr>
      <xdr:spPr>
        <a:xfrm rot="21449202">
          <a:off x="4895270" y="2428978"/>
          <a:ext cx="841853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Hermanas</a:t>
          </a:r>
          <a:r>
            <a:rPr lang="en-US" sz="800" baseline="0">
              <a:latin typeface="Franklin Gothic Demi" pitchFamily="34" charset="0"/>
            </a:rPr>
            <a:t> Mirabal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7</xdr:col>
      <xdr:colOff>278633</xdr:colOff>
      <xdr:row>11</xdr:row>
      <xdr:rowOff>40349</xdr:rowOff>
    </xdr:from>
    <xdr:ext cx="575735" cy="208647"/>
    <xdr:sp macro="" textlink="">
      <xdr:nvSpPr>
        <xdr:cNvPr id="17" name="16 CuadroTexto"/>
        <xdr:cNvSpPr txBox="1"/>
      </xdr:nvSpPr>
      <xdr:spPr>
        <a:xfrm flipH="1">
          <a:off x="5079233" y="2012024"/>
          <a:ext cx="575735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Espaillat</a:t>
          </a:r>
        </a:p>
      </xdr:txBody>
    </xdr:sp>
    <xdr:clientData/>
  </xdr:oneCellAnchor>
  <xdr:oneCellAnchor>
    <xdr:from>
      <xdr:col>8</xdr:col>
      <xdr:colOff>433162</xdr:colOff>
      <xdr:row>13</xdr:row>
      <xdr:rowOff>14598</xdr:rowOff>
    </xdr:from>
    <xdr:ext cx="809448" cy="441275"/>
    <xdr:sp macro="" textlink="">
      <xdr:nvSpPr>
        <xdr:cNvPr id="18" name="17 CuadroTexto"/>
        <xdr:cNvSpPr txBox="1"/>
      </xdr:nvSpPr>
      <xdr:spPr>
        <a:xfrm rot="21449202">
          <a:off x="5919562" y="2310123"/>
          <a:ext cx="809448" cy="441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Maria Trinidad Sánchez</a:t>
          </a:r>
        </a:p>
      </xdr:txBody>
    </xdr:sp>
    <xdr:clientData/>
  </xdr:oneCellAnchor>
  <xdr:oneCellAnchor>
    <xdr:from>
      <xdr:col>7</xdr:col>
      <xdr:colOff>395249</xdr:colOff>
      <xdr:row>28</xdr:row>
      <xdr:rowOff>74771</xdr:rowOff>
    </xdr:from>
    <xdr:ext cx="786946" cy="208647"/>
    <xdr:sp macro="" textlink="">
      <xdr:nvSpPr>
        <xdr:cNvPr id="19" name="18 CuadroTexto"/>
        <xdr:cNvSpPr txBox="1"/>
      </xdr:nvSpPr>
      <xdr:spPr>
        <a:xfrm>
          <a:off x="5195849" y="4799171"/>
          <a:ext cx="78694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750">
              <a:latin typeface="Franklin Gothic Demi" pitchFamily="34" charset="0"/>
            </a:rPr>
            <a:t>San Cristóbal</a:t>
          </a:r>
        </a:p>
      </xdr:txBody>
    </xdr:sp>
    <xdr:clientData/>
  </xdr:oneCellAnchor>
  <xdr:oneCellAnchor>
    <xdr:from>
      <xdr:col>7</xdr:col>
      <xdr:colOff>187221</xdr:colOff>
      <xdr:row>31</xdr:row>
      <xdr:rowOff>133351</xdr:rowOff>
    </xdr:from>
    <xdr:ext cx="521554" cy="208647"/>
    <xdr:sp macro="" textlink="">
      <xdr:nvSpPr>
        <xdr:cNvPr id="20" name="19 CuadroTexto"/>
        <xdr:cNvSpPr txBox="1"/>
      </xdr:nvSpPr>
      <xdr:spPr>
        <a:xfrm>
          <a:off x="4987821" y="5343526"/>
          <a:ext cx="521554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Peravia</a:t>
          </a:r>
        </a:p>
      </xdr:txBody>
    </xdr:sp>
    <xdr:clientData/>
  </xdr:oneCellAnchor>
  <xdr:oneCellAnchor>
    <xdr:from>
      <xdr:col>6</xdr:col>
      <xdr:colOff>450389</xdr:colOff>
      <xdr:row>26</xdr:row>
      <xdr:rowOff>120252</xdr:rowOff>
    </xdr:from>
    <xdr:ext cx="774490" cy="324961"/>
    <xdr:sp macro="" textlink="">
      <xdr:nvSpPr>
        <xdr:cNvPr id="21" name="20 CuadroTexto"/>
        <xdr:cNvSpPr txBox="1"/>
      </xdr:nvSpPr>
      <xdr:spPr>
        <a:xfrm>
          <a:off x="4565189" y="4520802"/>
          <a:ext cx="774490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 José</a:t>
          </a:r>
          <a:r>
            <a:rPr lang="en-US" sz="800" baseline="0">
              <a:latin typeface="Franklin Gothic Demi" pitchFamily="34" charset="0"/>
            </a:rPr>
            <a:t> de Ocoa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5</xdr:col>
      <xdr:colOff>514350</xdr:colOff>
      <xdr:row>27</xdr:row>
      <xdr:rowOff>59398</xdr:rowOff>
    </xdr:from>
    <xdr:ext cx="402034" cy="208647"/>
    <xdr:sp macro="" textlink="">
      <xdr:nvSpPr>
        <xdr:cNvPr id="22" name="21 CuadroTexto"/>
        <xdr:cNvSpPr txBox="1"/>
      </xdr:nvSpPr>
      <xdr:spPr>
        <a:xfrm>
          <a:off x="3943350" y="4621873"/>
          <a:ext cx="402034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Azua</a:t>
          </a:r>
        </a:p>
      </xdr:txBody>
    </xdr:sp>
    <xdr:clientData/>
  </xdr:oneCellAnchor>
  <xdr:oneCellAnchor>
    <xdr:from>
      <xdr:col>4</xdr:col>
      <xdr:colOff>22720</xdr:colOff>
      <xdr:row>34</xdr:row>
      <xdr:rowOff>116550</xdr:rowOff>
    </xdr:from>
    <xdr:ext cx="620619" cy="208647"/>
    <xdr:sp macro="" textlink="">
      <xdr:nvSpPr>
        <xdr:cNvPr id="23" name="22 CuadroTexto"/>
        <xdr:cNvSpPr txBox="1"/>
      </xdr:nvSpPr>
      <xdr:spPr>
        <a:xfrm>
          <a:off x="2765920" y="5812500"/>
          <a:ext cx="620619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Barahona</a:t>
          </a:r>
        </a:p>
      </xdr:txBody>
    </xdr:sp>
    <xdr:clientData/>
  </xdr:oneCellAnchor>
  <xdr:oneCellAnchor>
    <xdr:from>
      <xdr:col>2</xdr:col>
      <xdr:colOff>503632</xdr:colOff>
      <xdr:row>36</xdr:row>
      <xdr:rowOff>53549</xdr:rowOff>
    </xdr:from>
    <xdr:ext cx="689549" cy="208647"/>
    <xdr:sp macro="" textlink="">
      <xdr:nvSpPr>
        <xdr:cNvPr id="24" name="23 CuadroTexto"/>
        <xdr:cNvSpPr txBox="1"/>
      </xdr:nvSpPr>
      <xdr:spPr>
        <a:xfrm>
          <a:off x="1875232" y="6073349"/>
          <a:ext cx="689549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Pedernales</a:t>
          </a:r>
        </a:p>
      </xdr:txBody>
    </xdr:sp>
    <xdr:clientData/>
  </xdr:oneCellAnchor>
  <xdr:oneCellAnchor>
    <xdr:from>
      <xdr:col>2</xdr:col>
      <xdr:colOff>480597</xdr:colOff>
      <xdr:row>31</xdr:row>
      <xdr:rowOff>120226</xdr:rowOff>
    </xdr:from>
    <xdr:ext cx="848950" cy="208647"/>
    <xdr:sp macro="" textlink="">
      <xdr:nvSpPr>
        <xdr:cNvPr id="25" name="24 CuadroTexto"/>
        <xdr:cNvSpPr txBox="1"/>
      </xdr:nvSpPr>
      <xdr:spPr>
        <a:xfrm>
          <a:off x="1852197" y="5330401"/>
          <a:ext cx="84895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Independencia</a:t>
          </a:r>
        </a:p>
      </xdr:txBody>
    </xdr:sp>
    <xdr:clientData/>
  </xdr:oneCellAnchor>
  <xdr:oneCellAnchor>
    <xdr:from>
      <xdr:col>3</xdr:col>
      <xdr:colOff>509666</xdr:colOff>
      <xdr:row>28</xdr:row>
      <xdr:rowOff>148801</xdr:rowOff>
    </xdr:from>
    <xdr:ext cx="560410" cy="208647"/>
    <xdr:sp macro="" textlink="">
      <xdr:nvSpPr>
        <xdr:cNvPr id="26" name="25 CuadroTexto"/>
        <xdr:cNvSpPr txBox="1"/>
      </xdr:nvSpPr>
      <xdr:spPr>
        <a:xfrm>
          <a:off x="2567066" y="4873201"/>
          <a:ext cx="56041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Baoruco</a:t>
          </a:r>
        </a:p>
      </xdr:txBody>
    </xdr:sp>
    <xdr:clientData/>
  </xdr:oneCellAnchor>
  <xdr:oneCellAnchor>
    <xdr:from>
      <xdr:col>2</xdr:col>
      <xdr:colOff>457200</xdr:colOff>
      <xdr:row>19</xdr:row>
      <xdr:rowOff>154649</xdr:rowOff>
    </xdr:from>
    <xdr:ext cx="628185" cy="208647"/>
    <xdr:sp macro="" textlink="">
      <xdr:nvSpPr>
        <xdr:cNvPr id="27" name="26 CuadroTexto"/>
        <xdr:cNvSpPr txBox="1"/>
      </xdr:nvSpPr>
      <xdr:spPr>
        <a:xfrm>
          <a:off x="1828800" y="3421724"/>
          <a:ext cx="628185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Elías Piña</a:t>
          </a:r>
        </a:p>
      </xdr:txBody>
    </xdr:sp>
    <xdr:clientData/>
  </xdr:oneCellAnchor>
  <xdr:oneCellAnchor>
    <xdr:from>
      <xdr:col>3</xdr:col>
      <xdr:colOff>579700</xdr:colOff>
      <xdr:row>22</xdr:row>
      <xdr:rowOff>139276</xdr:rowOff>
    </xdr:from>
    <xdr:ext cx="588111" cy="208647"/>
    <xdr:sp macro="" textlink="">
      <xdr:nvSpPr>
        <xdr:cNvPr id="28" name="27 CuadroTexto"/>
        <xdr:cNvSpPr txBox="1"/>
      </xdr:nvSpPr>
      <xdr:spPr>
        <a:xfrm>
          <a:off x="2637100" y="3892126"/>
          <a:ext cx="588111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 Juan</a:t>
          </a:r>
        </a:p>
      </xdr:txBody>
    </xdr:sp>
    <xdr:clientData/>
  </xdr:oneCellAnchor>
  <xdr:oneCellAnchor>
    <xdr:from>
      <xdr:col>3</xdr:col>
      <xdr:colOff>326497</xdr:colOff>
      <xdr:row>14</xdr:row>
      <xdr:rowOff>65246</xdr:rowOff>
    </xdr:from>
    <xdr:ext cx="916475" cy="324961"/>
    <xdr:sp macro="" textlink="">
      <xdr:nvSpPr>
        <xdr:cNvPr id="29" name="28 CuadroTexto"/>
        <xdr:cNvSpPr txBox="1"/>
      </xdr:nvSpPr>
      <xdr:spPr>
        <a:xfrm>
          <a:off x="2383897" y="2522696"/>
          <a:ext cx="916475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Santiago Rodríguez</a:t>
          </a:r>
        </a:p>
      </xdr:txBody>
    </xdr:sp>
    <xdr:clientData/>
  </xdr:oneCellAnchor>
  <xdr:oneCellAnchor>
    <xdr:from>
      <xdr:col>2</xdr:col>
      <xdr:colOff>568293</xdr:colOff>
      <xdr:row>13</xdr:row>
      <xdr:rowOff>22729</xdr:rowOff>
    </xdr:from>
    <xdr:ext cx="556884" cy="208647"/>
    <xdr:sp macro="" textlink="">
      <xdr:nvSpPr>
        <xdr:cNvPr id="30" name="29 CuadroTexto"/>
        <xdr:cNvSpPr txBox="1"/>
      </xdr:nvSpPr>
      <xdr:spPr>
        <a:xfrm>
          <a:off x="1939893" y="2318254"/>
          <a:ext cx="556884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Dajabón</a:t>
          </a:r>
        </a:p>
      </xdr:txBody>
    </xdr:sp>
    <xdr:clientData/>
  </xdr:oneCellAnchor>
  <xdr:oneCellAnchor>
    <xdr:from>
      <xdr:col>3</xdr:col>
      <xdr:colOff>243513</xdr:colOff>
      <xdr:row>8</xdr:row>
      <xdr:rowOff>146553</xdr:rowOff>
    </xdr:from>
    <xdr:ext cx="739626" cy="208647"/>
    <xdr:sp macro="" textlink="">
      <xdr:nvSpPr>
        <xdr:cNvPr id="31" name="30 CuadroTexto"/>
        <xdr:cNvSpPr txBox="1"/>
      </xdr:nvSpPr>
      <xdr:spPr>
        <a:xfrm rot="21449202">
          <a:off x="2300913" y="1632453"/>
          <a:ext cx="73962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Monte Cristi</a:t>
          </a:r>
        </a:p>
      </xdr:txBody>
    </xdr:sp>
    <xdr:clientData/>
  </xdr:oneCellAnchor>
  <xdr:oneCellAnchor>
    <xdr:from>
      <xdr:col>5</xdr:col>
      <xdr:colOff>267583</xdr:colOff>
      <xdr:row>15</xdr:row>
      <xdr:rowOff>87972</xdr:rowOff>
    </xdr:from>
    <xdr:ext cx="586507" cy="208647"/>
    <xdr:sp macro="" textlink="">
      <xdr:nvSpPr>
        <xdr:cNvPr id="32" name="31 CuadroTexto"/>
        <xdr:cNvSpPr txBox="1"/>
      </xdr:nvSpPr>
      <xdr:spPr>
        <a:xfrm>
          <a:off x="3696583" y="2707347"/>
          <a:ext cx="586507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Santiago</a:t>
          </a:r>
        </a:p>
      </xdr:txBody>
    </xdr:sp>
    <xdr:clientData/>
  </xdr:oneCellAnchor>
  <xdr:oneCellAnchor>
    <xdr:from>
      <xdr:col>4</xdr:col>
      <xdr:colOff>523832</xdr:colOff>
      <xdr:row>10</xdr:row>
      <xdr:rowOff>154647</xdr:rowOff>
    </xdr:from>
    <xdr:ext cx="571247" cy="208647"/>
    <xdr:sp macro="" textlink="">
      <xdr:nvSpPr>
        <xdr:cNvPr id="33" name="32 CuadroTexto"/>
        <xdr:cNvSpPr txBox="1"/>
      </xdr:nvSpPr>
      <xdr:spPr>
        <a:xfrm>
          <a:off x="3267032" y="1964397"/>
          <a:ext cx="571247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Valverde</a:t>
          </a:r>
        </a:p>
      </xdr:txBody>
    </xdr:sp>
    <xdr:clientData/>
  </xdr:oneCellAnchor>
  <xdr:oneCellAnchor>
    <xdr:from>
      <xdr:col>5</xdr:col>
      <xdr:colOff>360923</xdr:colOff>
      <xdr:row>8</xdr:row>
      <xdr:rowOff>104776</xdr:rowOff>
    </xdr:from>
    <xdr:ext cx="745460" cy="208647"/>
    <xdr:sp macro="" textlink="">
      <xdr:nvSpPr>
        <xdr:cNvPr id="34" name="33 CuadroTexto"/>
        <xdr:cNvSpPr txBox="1"/>
      </xdr:nvSpPr>
      <xdr:spPr>
        <a:xfrm rot="157306">
          <a:off x="3789923" y="1590676"/>
          <a:ext cx="74546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Puerto Plata</a:t>
          </a:r>
        </a:p>
      </xdr:txBody>
    </xdr:sp>
    <xdr:clientData/>
  </xdr:oneCellAnchor>
  <xdr:oneCellAnchor>
    <xdr:from>
      <xdr:col>6</xdr:col>
      <xdr:colOff>164356</xdr:colOff>
      <xdr:row>19</xdr:row>
      <xdr:rowOff>154647</xdr:rowOff>
    </xdr:from>
    <xdr:ext cx="541560" cy="208647"/>
    <xdr:sp macro="" textlink="">
      <xdr:nvSpPr>
        <xdr:cNvPr id="35" name="34 CuadroTexto"/>
        <xdr:cNvSpPr txBox="1"/>
      </xdr:nvSpPr>
      <xdr:spPr>
        <a:xfrm>
          <a:off x="4279156" y="3421722"/>
          <a:ext cx="54156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La Vega</a:t>
          </a:r>
        </a:p>
      </xdr:txBody>
    </xdr:sp>
    <xdr:clientData/>
  </xdr:oneCellAnchor>
  <xdr:oneCellAnchor>
    <xdr:from>
      <xdr:col>6</xdr:col>
      <xdr:colOff>646508</xdr:colOff>
      <xdr:row>23</xdr:row>
      <xdr:rowOff>47625</xdr:rowOff>
    </xdr:from>
    <xdr:ext cx="918585" cy="208647"/>
    <xdr:sp macro="" textlink="">
      <xdr:nvSpPr>
        <xdr:cNvPr id="36" name="35 CuadroTexto"/>
        <xdr:cNvSpPr txBox="1"/>
      </xdr:nvSpPr>
      <xdr:spPr>
        <a:xfrm rot="21449202">
          <a:off x="4761308" y="3800475"/>
          <a:ext cx="918585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Monseñor Nouel</a:t>
          </a:r>
        </a:p>
      </xdr:txBody>
    </xdr:sp>
    <xdr:clientData/>
  </xdr:oneCellAnchor>
  <xdr:oneCellAnchor>
    <xdr:from>
      <xdr:col>9</xdr:col>
      <xdr:colOff>85725</xdr:colOff>
      <xdr:row>31</xdr:row>
      <xdr:rowOff>133350</xdr:rowOff>
    </xdr:from>
    <xdr:ext cx="937885" cy="208647"/>
    <xdr:sp macro="" textlink="">
      <xdr:nvSpPr>
        <xdr:cNvPr id="39" name="38 CuadroTexto"/>
        <xdr:cNvSpPr txBox="1"/>
      </xdr:nvSpPr>
      <xdr:spPr>
        <a:xfrm>
          <a:off x="6257925" y="5343525"/>
          <a:ext cx="937885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Distrito Nacional</a:t>
          </a:r>
        </a:p>
      </xdr:txBody>
    </xdr:sp>
    <xdr:clientData/>
  </xdr:oneCellAnchor>
  <xdr:twoCellAnchor>
    <xdr:from>
      <xdr:col>9</xdr:col>
      <xdr:colOff>190500</xdr:colOff>
      <xdr:row>30</xdr:row>
      <xdr:rowOff>47625</xdr:rowOff>
    </xdr:from>
    <xdr:to>
      <xdr:col>9</xdr:col>
      <xdr:colOff>476249</xdr:colOff>
      <xdr:row>31</xdr:row>
      <xdr:rowOff>133350</xdr:rowOff>
    </xdr:to>
    <xdr:cxnSp macro="">
      <xdr:nvCxnSpPr>
        <xdr:cNvPr id="40" name="39 Conector recto de flecha"/>
        <xdr:cNvCxnSpPr/>
      </xdr:nvCxnSpPr>
      <xdr:spPr>
        <a:xfrm>
          <a:off x="6362700" y="5095875"/>
          <a:ext cx="285749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104774</xdr:rowOff>
    </xdr:from>
    <xdr:to>
      <xdr:col>14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6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1</xdr:row>
      <xdr:rowOff>180975</xdr:rowOff>
    </xdr:from>
    <xdr:to>
      <xdr:col>14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13</xdr:row>
      <xdr:rowOff>161925</xdr:rowOff>
    </xdr:from>
    <xdr:to>
      <xdr:col>11</xdr:col>
      <xdr:colOff>257175</xdr:colOff>
      <xdr:row>45</xdr:row>
      <xdr:rowOff>76200</xdr:rowOff>
    </xdr:to>
    <xdr:grpSp>
      <xdr:nvGrpSpPr>
        <xdr:cNvPr id="2" name="1 Grupo"/>
        <xdr:cNvGrpSpPr/>
      </xdr:nvGrpSpPr>
      <xdr:grpSpPr>
        <a:xfrm>
          <a:off x="609600" y="2971800"/>
          <a:ext cx="8181975" cy="6010275"/>
          <a:chOff x="609600" y="2971800"/>
          <a:chExt cx="8943975" cy="6010275"/>
        </a:xfrm>
      </xdr:grpSpPr>
      <xdr:pic>
        <xdr:nvPicPr>
          <xdr:cNvPr id="3" name="2 Imagen" descr="Informe General RNE Region Higuamo.jp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3504" t="4657" r="7576" b="18015"/>
          <a:stretch>
            <a:fillRect/>
          </a:stretch>
        </xdr:blipFill>
        <xdr:spPr>
          <a:xfrm>
            <a:off x="609600" y="2971800"/>
            <a:ext cx="8943975" cy="6010275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3009900" y="4838700"/>
            <a:ext cx="148590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Monte Plata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10,755</a:t>
            </a: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6286500" y="5133975"/>
            <a:ext cx="139065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Hato Mayor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3,661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6076951" y="7267575"/>
            <a:ext cx="1676400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900">
                <a:latin typeface="Franklin Gothic Demi" pitchFamily="34" charset="0"/>
              </a:rPr>
              <a:t>San Pedro de Macoris</a:t>
            </a:r>
          </a:p>
          <a:p>
            <a:pPr algn="ctr"/>
            <a:r>
              <a:rPr lang="en-US" sz="900">
                <a:latin typeface="Franklin Gothic Demi" pitchFamily="34" charset="0"/>
              </a:rPr>
              <a:t>9,474</a:t>
            </a:r>
          </a:p>
          <a:p>
            <a:endParaRPr lang="en-US" sz="1100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19</xdr:row>
      <xdr:rowOff>9523</xdr:rowOff>
    </xdr:from>
    <xdr:to>
      <xdr:col>14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466724</xdr:colOff>
      <xdr:row>5</xdr:row>
      <xdr:rowOff>104774</xdr:rowOff>
    </xdr:from>
    <xdr:to>
      <xdr:col>14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6</xdr:col>
      <xdr:colOff>295274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1</xdr:row>
      <xdr:rowOff>180975</xdr:rowOff>
    </xdr:from>
    <xdr:to>
      <xdr:col>14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13</xdr:row>
      <xdr:rowOff>66675</xdr:rowOff>
    </xdr:from>
    <xdr:to>
      <xdr:col>7</xdr:col>
      <xdr:colOff>66675</xdr:colOff>
      <xdr:row>33</xdr:row>
      <xdr:rowOff>18501</xdr:rowOff>
    </xdr:to>
    <xdr:pic>
      <xdr:nvPicPr>
        <xdr:cNvPr id="2" name="1 Imagen" descr="Informe General RNE Region Metropolitana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5303" t="9068" r="9280" b="31373"/>
        <a:stretch>
          <a:fillRect/>
        </a:stretch>
      </xdr:blipFill>
      <xdr:spPr>
        <a:xfrm>
          <a:off x="285750" y="2809875"/>
          <a:ext cx="6981825" cy="3761826"/>
        </a:xfrm>
        <a:prstGeom prst="rect">
          <a:avLst/>
        </a:prstGeom>
      </xdr:spPr>
    </xdr:pic>
    <xdr:clientData/>
  </xdr:twoCellAnchor>
  <xdr:oneCellAnchor>
    <xdr:from>
      <xdr:col>2</xdr:col>
      <xdr:colOff>257175</xdr:colOff>
      <xdr:row>20</xdr:row>
      <xdr:rowOff>66675</xdr:rowOff>
    </xdr:from>
    <xdr:ext cx="960006" cy="354071"/>
    <xdr:sp macro="" textlink="">
      <xdr:nvSpPr>
        <xdr:cNvPr id="3" name="2 CuadroTexto"/>
        <xdr:cNvSpPr txBox="1"/>
      </xdr:nvSpPr>
      <xdr:spPr>
        <a:xfrm>
          <a:off x="2695575" y="4143375"/>
          <a:ext cx="960006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Santo Domingo</a:t>
          </a:r>
        </a:p>
        <a:p>
          <a:pPr algn="ctr"/>
          <a:r>
            <a:rPr lang="es-DO" sz="900">
              <a:latin typeface="Franklin Gothic Demi" pitchFamily="34" charset="0"/>
            </a:rPr>
            <a:t>105,955</a:t>
          </a:r>
        </a:p>
      </xdr:txBody>
    </xdr:sp>
    <xdr:clientData/>
  </xdr:oneCellAnchor>
  <xdr:oneCellAnchor>
    <xdr:from>
      <xdr:col>1</xdr:col>
      <xdr:colOff>1562100</xdr:colOff>
      <xdr:row>26</xdr:row>
      <xdr:rowOff>123825</xdr:rowOff>
    </xdr:from>
    <xdr:ext cx="1032142" cy="354071"/>
    <xdr:sp macro="" textlink="">
      <xdr:nvSpPr>
        <xdr:cNvPr id="4" name="3 CuadroTexto"/>
        <xdr:cNvSpPr txBox="1"/>
      </xdr:nvSpPr>
      <xdr:spPr>
        <a:xfrm>
          <a:off x="2324100" y="5343525"/>
          <a:ext cx="1032142" cy="3540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s-DO" sz="900">
              <a:latin typeface="Franklin Gothic Demi" pitchFamily="34" charset="0"/>
            </a:rPr>
            <a:t>Distrito</a:t>
          </a:r>
          <a:r>
            <a:rPr lang="es-DO" sz="900" baseline="0">
              <a:latin typeface="Franklin Gothic Demi" pitchFamily="34" charset="0"/>
            </a:rPr>
            <a:t> Nacional</a:t>
          </a:r>
          <a:endParaRPr lang="es-DO" sz="900">
            <a:latin typeface="Franklin Gothic Demi" pitchFamily="34" charset="0"/>
          </a:endParaRPr>
        </a:p>
        <a:p>
          <a:pPr algn="ctr"/>
          <a:r>
            <a:rPr lang="es-DO" sz="900">
              <a:latin typeface="Franklin Gothic Demi" pitchFamily="34" charset="0"/>
            </a:rPr>
            <a:t>58,396</a:t>
          </a:r>
        </a:p>
      </xdr:txBody>
    </xdr:sp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19</xdr:row>
      <xdr:rowOff>9523</xdr:rowOff>
    </xdr:from>
    <xdr:to>
      <xdr:col>12</xdr:col>
      <xdr:colOff>723900</xdr:colOff>
      <xdr:row>39</xdr:row>
      <xdr:rowOff>142874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466724</xdr:colOff>
      <xdr:row>5</xdr:row>
      <xdr:rowOff>104774</xdr:rowOff>
    </xdr:from>
    <xdr:to>
      <xdr:col>13</xdr:col>
      <xdr:colOff>171449</xdr:colOff>
      <xdr:row>19</xdr:row>
      <xdr:rowOff>180974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</xdr:colOff>
      <xdr:row>21</xdr:row>
      <xdr:rowOff>57149</xdr:rowOff>
    </xdr:from>
    <xdr:to>
      <xdr:col>6</xdr:col>
      <xdr:colOff>209550</xdr:colOff>
      <xdr:row>35</xdr:row>
      <xdr:rowOff>57149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1</xdr:row>
      <xdr:rowOff>180975</xdr:rowOff>
    </xdr:from>
    <xdr:to>
      <xdr:col>13</xdr:col>
      <xdr:colOff>38100</xdr:colOff>
      <xdr:row>17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</xdr:rowOff>
    </xdr:from>
    <xdr:to>
      <xdr:col>10</xdr:col>
      <xdr:colOff>666750</xdr:colOff>
      <xdr:row>25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733425</xdr:colOff>
      <xdr:row>30</xdr:row>
      <xdr:rowOff>123825</xdr:rowOff>
    </xdr:from>
    <xdr:to>
      <xdr:col>18</xdr:col>
      <xdr:colOff>285750</xdr:colOff>
      <xdr:row>73</xdr:row>
      <xdr:rowOff>57150</xdr:rowOff>
    </xdr:to>
    <xdr:grpSp>
      <xdr:nvGrpSpPr>
        <xdr:cNvPr id="14" name="13 Grupo"/>
        <xdr:cNvGrpSpPr/>
      </xdr:nvGrpSpPr>
      <xdr:grpSpPr>
        <a:xfrm>
          <a:off x="7534275" y="5867400"/>
          <a:ext cx="9458325" cy="6905625"/>
          <a:chOff x="7196818" y="5879646"/>
          <a:chExt cx="9458325" cy="6968218"/>
        </a:xfrm>
      </xdr:grpSpPr>
      <xdr:pic>
        <xdr:nvPicPr>
          <xdr:cNvPr id="3" name="2 Imagen" descr="Informe General RNE Mapa General Regiones.jp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0F0F0"/>
              </a:clrFrom>
              <a:clrTo>
                <a:srgbClr val="F0F0F0">
                  <a:alpha val="0"/>
                </a:srgbClr>
              </a:clrTo>
            </a:clrChange>
          </a:blip>
          <a:srcRect l="4072" t="7966" r="1895" b="3186"/>
          <a:stretch>
            <a:fillRect/>
          </a:stretch>
        </xdr:blipFill>
        <xdr:spPr>
          <a:xfrm>
            <a:off x="7196818" y="5879646"/>
            <a:ext cx="9458325" cy="6968218"/>
          </a:xfrm>
          <a:prstGeom prst="rect">
            <a:avLst/>
          </a:prstGeom>
        </xdr:spPr>
      </xdr:pic>
      <xdr:sp macro="" textlink="">
        <xdr:nvSpPr>
          <xdr:cNvPr id="4" name="3 CuadroTexto"/>
          <xdr:cNvSpPr txBox="1"/>
        </xdr:nvSpPr>
        <xdr:spPr>
          <a:xfrm>
            <a:off x="11997418" y="9428390"/>
            <a:ext cx="895173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Ozama</a:t>
            </a:r>
            <a:r>
              <a:rPr lang="en-US" sz="900" baseline="0">
                <a:latin typeface="Franklin Gothic Demi" pitchFamily="34" charset="0"/>
              </a:rPr>
              <a:t> o metropolitana</a:t>
            </a:r>
            <a:endParaRPr lang="en-US" sz="900">
              <a:latin typeface="Franklin Gothic Demi" pitchFamily="34" charset="0"/>
            </a:endParaRPr>
          </a:p>
        </xdr:txBody>
      </xdr:sp>
      <xdr:sp macro="" textlink="">
        <xdr:nvSpPr>
          <xdr:cNvPr id="5" name="4 CuadroTexto"/>
          <xdr:cNvSpPr txBox="1"/>
        </xdr:nvSpPr>
        <xdr:spPr>
          <a:xfrm>
            <a:off x="8454118" y="10360480"/>
            <a:ext cx="809448" cy="223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Enriquillo</a:t>
            </a:r>
          </a:p>
        </xdr:txBody>
      </xdr:sp>
      <xdr:sp macro="" textlink="">
        <xdr:nvSpPr>
          <xdr:cNvPr id="6" name="5 CuadroTexto"/>
          <xdr:cNvSpPr txBox="1"/>
        </xdr:nvSpPr>
        <xdr:spPr>
          <a:xfrm>
            <a:off x="14664418" y="9265105"/>
            <a:ext cx="809448" cy="223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Yuma</a:t>
            </a:r>
          </a:p>
        </xdr:txBody>
      </xdr:sp>
      <xdr:sp macro="" textlink="">
        <xdr:nvSpPr>
          <xdr:cNvPr id="7" name="6 CuadroTexto"/>
          <xdr:cNvSpPr txBox="1"/>
        </xdr:nvSpPr>
        <xdr:spPr>
          <a:xfrm>
            <a:off x="12645118" y="8737147"/>
            <a:ext cx="809448" cy="223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Higuamo</a:t>
            </a:r>
          </a:p>
        </xdr:txBody>
      </xdr:sp>
      <xdr:sp macro="" textlink="">
        <xdr:nvSpPr>
          <xdr:cNvPr id="8" name="7 CuadroTexto"/>
          <xdr:cNvSpPr txBox="1"/>
        </xdr:nvSpPr>
        <xdr:spPr>
          <a:xfrm>
            <a:off x="10778218" y="8361590"/>
            <a:ext cx="809448" cy="223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Cibao Sur</a:t>
            </a:r>
          </a:p>
        </xdr:txBody>
      </xdr:sp>
      <xdr:sp macro="" textlink="">
        <xdr:nvSpPr>
          <xdr:cNvPr id="9" name="8 CuadroTexto"/>
          <xdr:cNvSpPr txBox="1"/>
        </xdr:nvSpPr>
        <xdr:spPr>
          <a:xfrm>
            <a:off x="10682968" y="9639301"/>
            <a:ext cx="809448" cy="223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Valdesia</a:t>
            </a:r>
          </a:p>
        </xdr:txBody>
      </xdr:sp>
      <xdr:sp macro="" textlink="">
        <xdr:nvSpPr>
          <xdr:cNvPr id="10" name="9 CuadroTexto"/>
          <xdr:cNvSpPr txBox="1"/>
        </xdr:nvSpPr>
        <xdr:spPr>
          <a:xfrm>
            <a:off x="8406493" y="8458201"/>
            <a:ext cx="809448" cy="223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El Valle</a:t>
            </a:r>
          </a:p>
        </xdr:txBody>
      </xdr:sp>
      <xdr:sp macro="" textlink="">
        <xdr:nvSpPr>
          <xdr:cNvPr id="11" name="10 CuadroTexto"/>
          <xdr:cNvSpPr txBox="1"/>
        </xdr:nvSpPr>
        <xdr:spPr>
          <a:xfrm>
            <a:off x="11635468" y="7391401"/>
            <a:ext cx="809448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Cibao Nordeste</a:t>
            </a:r>
          </a:p>
        </xdr:txBody>
      </xdr:sp>
      <xdr:sp macro="" textlink="">
        <xdr:nvSpPr>
          <xdr:cNvPr id="12" name="11 CuadroTexto"/>
          <xdr:cNvSpPr txBox="1"/>
        </xdr:nvSpPr>
        <xdr:spPr>
          <a:xfrm>
            <a:off x="10282918" y="6787244"/>
            <a:ext cx="809448" cy="2232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Cibao Norte</a:t>
            </a:r>
          </a:p>
        </xdr:txBody>
      </xdr:sp>
      <xdr:sp macro="" textlink="">
        <xdr:nvSpPr>
          <xdr:cNvPr id="13" name="12 CuadroTexto"/>
          <xdr:cNvSpPr txBox="1"/>
        </xdr:nvSpPr>
        <xdr:spPr>
          <a:xfrm>
            <a:off x="8520793" y="6652533"/>
            <a:ext cx="809448" cy="35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spAutoFit/>
          </a:bodyPr>
          <a:lstStyle/>
          <a:p>
            <a:pPr algn="ctr"/>
            <a:r>
              <a:rPr lang="en-US" sz="900">
                <a:latin typeface="Franklin Gothic Demi" pitchFamily="34" charset="0"/>
              </a:rPr>
              <a:t>Cibao Noroeste</a:t>
            </a:r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2</xdr:row>
      <xdr:rowOff>47625</xdr:rowOff>
    </xdr:from>
    <xdr:to>
      <xdr:col>14</xdr:col>
      <xdr:colOff>657225</xdr:colOff>
      <xdr:row>45</xdr:row>
      <xdr:rowOff>133350</xdr:rowOff>
    </xdr:to>
    <xdr:pic>
      <xdr:nvPicPr>
        <xdr:cNvPr id="2" name="1 Imagen" descr="Informe General RNE Consolidado Municipio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2083" t="6250" r="2462" b="3064"/>
        <a:stretch>
          <a:fillRect/>
        </a:stretch>
      </xdr:blipFill>
      <xdr:spPr>
        <a:xfrm>
          <a:off x="657225" y="371475"/>
          <a:ext cx="9601200" cy="7048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4</xdr:row>
      <xdr:rowOff>123825</xdr:rowOff>
    </xdr:from>
    <xdr:to>
      <xdr:col>14</xdr:col>
      <xdr:colOff>371475</xdr:colOff>
      <xdr:row>47</xdr:row>
      <xdr:rowOff>38100</xdr:rowOff>
    </xdr:to>
    <xdr:pic>
      <xdr:nvPicPr>
        <xdr:cNvPr id="36" name="35 Imagen" descr="Informe General RNE - Densidad Establecimientos por cada 100 habitantes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</a:blip>
        <a:srcRect l="3599" t="8456" r="1894" b="3064"/>
        <a:stretch>
          <a:fillRect/>
        </a:stretch>
      </xdr:blipFill>
      <xdr:spPr>
        <a:xfrm>
          <a:off x="466725" y="771525"/>
          <a:ext cx="9505950" cy="6877050"/>
        </a:xfrm>
        <a:prstGeom prst="rect">
          <a:avLst/>
        </a:prstGeom>
      </xdr:spPr>
    </xdr:pic>
    <xdr:clientData/>
  </xdr:twoCellAnchor>
  <xdr:oneCellAnchor>
    <xdr:from>
      <xdr:col>8</xdr:col>
      <xdr:colOff>282139</xdr:colOff>
      <xdr:row>22</xdr:row>
      <xdr:rowOff>84296</xdr:rowOff>
    </xdr:from>
    <xdr:ext cx="736933" cy="208647"/>
    <xdr:sp macro="" textlink="">
      <xdr:nvSpPr>
        <xdr:cNvPr id="3" name="2 CuadroTexto"/>
        <xdr:cNvSpPr txBox="1"/>
      </xdr:nvSpPr>
      <xdr:spPr>
        <a:xfrm>
          <a:off x="5768539" y="4456271"/>
          <a:ext cx="73693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DO" sz="800">
              <a:latin typeface="Franklin Gothic Demi" pitchFamily="34" charset="0"/>
            </a:rPr>
            <a:t>Monte Plata</a:t>
          </a:r>
        </a:p>
      </xdr:txBody>
    </xdr:sp>
    <xdr:clientData/>
  </xdr:oneCellAnchor>
  <xdr:oneCellAnchor>
    <xdr:from>
      <xdr:col>12</xdr:col>
      <xdr:colOff>129739</xdr:colOff>
      <xdr:row>25</xdr:row>
      <xdr:rowOff>160496</xdr:rowOff>
    </xdr:from>
    <xdr:ext cx="781752" cy="208647"/>
    <xdr:sp macro="" textlink="">
      <xdr:nvSpPr>
        <xdr:cNvPr id="4" name="3 CuadroTexto"/>
        <xdr:cNvSpPr txBox="1"/>
      </xdr:nvSpPr>
      <xdr:spPr>
        <a:xfrm>
          <a:off x="8359339" y="5018246"/>
          <a:ext cx="781752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DO" sz="800">
              <a:latin typeface="Franklin Gothic Demi" pitchFamily="34" charset="0"/>
            </a:rPr>
            <a:t>La Altagracia</a:t>
          </a:r>
        </a:p>
      </xdr:txBody>
    </xdr:sp>
    <xdr:clientData/>
  </xdr:oneCellAnchor>
  <xdr:oneCellAnchor>
    <xdr:from>
      <xdr:col>11</xdr:col>
      <xdr:colOff>110689</xdr:colOff>
      <xdr:row>23</xdr:row>
      <xdr:rowOff>55721</xdr:rowOff>
    </xdr:from>
    <xdr:ext cx="548291" cy="208647"/>
    <xdr:sp macro="" textlink="">
      <xdr:nvSpPr>
        <xdr:cNvPr id="5" name="4 CuadroTexto"/>
        <xdr:cNvSpPr txBox="1"/>
      </xdr:nvSpPr>
      <xdr:spPr>
        <a:xfrm>
          <a:off x="7654489" y="4589621"/>
          <a:ext cx="548291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El Seibo</a:t>
          </a:r>
        </a:p>
      </xdr:txBody>
    </xdr:sp>
    <xdr:clientData/>
  </xdr:oneCellAnchor>
  <xdr:oneCellAnchor>
    <xdr:from>
      <xdr:col>11</xdr:col>
      <xdr:colOff>244040</xdr:colOff>
      <xdr:row>27</xdr:row>
      <xdr:rowOff>160496</xdr:rowOff>
    </xdr:from>
    <xdr:ext cx="691728" cy="208647"/>
    <xdr:sp macro="" textlink="">
      <xdr:nvSpPr>
        <xdr:cNvPr id="6" name="5 CuadroTexto"/>
        <xdr:cNvSpPr txBox="1"/>
      </xdr:nvSpPr>
      <xdr:spPr>
        <a:xfrm>
          <a:off x="7787840" y="5342096"/>
          <a:ext cx="691728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La</a:t>
          </a:r>
          <a:r>
            <a:rPr lang="en-US" sz="800" baseline="0">
              <a:latin typeface="Franklin Gothic Demi" pitchFamily="34" charset="0"/>
            </a:rPr>
            <a:t> Romana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9</xdr:col>
      <xdr:colOff>272615</xdr:colOff>
      <xdr:row>27</xdr:row>
      <xdr:rowOff>150971</xdr:rowOff>
    </xdr:from>
    <xdr:ext cx="1057275" cy="324961"/>
    <xdr:sp macro="" textlink="">
      <xdr:nvSpPr>
        <xdr:cNvPr id="7" name="6 CuadroTexto"/>
        <xdr:cNvSpPr txBox="1"/>
      </xdr:nvSpPr>
      <xdr:spPr>
        <a:xfrm>
          <a:off x="6444815" y="5332571"/>
          <a:ext cx="1057275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</a:t>
          </a:r>
          <a:r>
            <a:rPr lang="en-US" sz="800" baseline="0">
              <a:latin typeface="Franklin Gothic Demi" pitchFamily="34" charset="0"/>
            </a:rPr>
            <a:t> Pedro de Macorís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7</xdr:col>
      <xdr:colOff>425015</xdr:colOff>
      <xdr:row>26</xdr:row>
      <xdr:rowOff>150971</xdr:rowOff>
    </xdr:from>
    <xdr:ext cx="873829" cy="208647"/>
    <xdr:sp macro="" textlink="">
      <xdr:nvSpPr>
        <xdr:cNvPr id="8" name="7 CuadroTexto"/>
        <xdr:cNvSpPr txBox="1"/>
      </xdr:nvSpPr>
      <xdr:spPr>
        <a:xfrm>
          <a:off x="5225615" y="4361021"/>
          <a:ext cx="873829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Santo Domingo</a:t>
          </a:r>
        </a:p>
      </xdr:txBody>
    </xdr:sp>
    <xdr:clientData/>
  </xdr:oneCellAnchor>
  <xdr:oneCellAnchor>
    <xdr:from>
      <xdr:col>9</xdr:col>
      <xdr:colOff>440270</xdr:colOff>
      <xdr:row>20</xdr:row>
      <xdr:rowOff>51723</xdr:rowOff>
    </xdr:from>
    <xdr:ext cx="703333" cy="208647"/>
    <xdr:sp macro="" textlink="">
      <xdr:nvSpPr>
        <xdr:cNvPr id="9" name="8 CuadroTexto"/>
        <xdr:cNvSpPr txBox="1"/>
      </xdr:nvSpPr>
      <xdr:spPr>
        <a:xfrm>
          <a:off x="6612470" y="4099848"/>
          <a:ext cx="70333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Hato Mayor</a:t>
          </a:r>
        </a:p>
      </xdr:txBody>
    </xdr:sp>
    <xdr:clientData/>
  </xdr:oneCellAnchor>
  <xdr:oneCellAnchor>
    <xdr:from>
      <xdr:col>9</xdr:col>
      <xdr:colOff>34489</xdr:colOff>
      <xdr:row>15</xdr:row>
      <xdr:rowOff>147483</xdr:rowOff>
    </xdr:from>
    <xdr:ext cx="1371273" cy="208647"/>
    <xdr:sp macro="" textlink="">
      <xdr:nvSpPr>
        <xdr:cNvPr id="10" name="9 CuadroTexto"/>
        <xdr:cNvSpPr txBox="1"/>
      </xdr:nvSpPr>
      <xdr:spPr>
        <a:xfrm>
          <a:off x="6206689" y="3385983"/>
          <a:ext cx="137127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Samaná</a:t>
          </a:r>
        </a:p>
      </xdr:txBody>
    </xdr:sp>
    <xdr:clientData/>
  </xdr:oneCellAnchor>
  <xdr:oneCellAnchor>
    <xdr:from>
      <xdr:col>6</xdr:col>
      <xdr:colOff>521898</xdr:colOff>
      <xdr:row>19</xdr:row>
      <xdr:rowOff>107024</xdr:rowOff>
    </xdr:from>
    <xdr:ext cx="1007263" cy="223203"/>
    <xdr:sp macro="" textlink="">
      <xdr:nvSpPr>
        <xdr:cNvPr id="11" name="10 CuadroTexto"/>
        <xdr:cNvSpPr txBox="1"/>
      </xdr:nvSpPr>
      <xdr:spPr>
        <a:xfrm rot="21449202">
          <a:off x="4636698" y="3993224"/>
          <a:ext cx="1007263" cy="2232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Sanchez</a:t>
          </a:r>
          <a:r>
            <a:rPr lang="en-US" sz="900">
              <a:latin typeface="Franklin Gothic Demi" pitchFamily="34" charset="0"/>
            </a:rPr>
            <a:t> Ramírez</a:t>
          </a:r>
        </a:p>
      </xdr:txBody>
    </xdr:sp>
    <xdr:clientData/>
  </xdr:oneCellAnchor>
  <xdr:oneCellAnchor>
    <xdr:from>
      <xdr:col>7</xdr:col>
      <xdr:colOff>178409</xdr:colOff>
      <xdr:row>16</xdr:row>
      <xdr:rowOff>44221</xdr:rowOff>
    </xdr:from>
    <xdr:ext cx="536456" cy="208647"/>
    <xdr:sp macro="" textlink="">
      <xdr:nvSpPr>
        <xdr:cNvPr id="12" name="11 CuadroTexto"/>
        <xdr:cNvSpPr txBox="1"/>
      </xdr:nvSpPr>
      <xdr:spPr>
        <a:xfrm rot="21449202">
          <a:off x="4979009" y="3444646"/>
          <a:ext cx="53645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Duarte</a:t>
          </a:r>
        </a:p>
      </xdr:txBody>
    </xdr:sp>
    <xdr:clientData/>
  </xdr:oneCellAnchor>
  <xdr:oneCellAnchor>
    <xdr:from>
      <xdr:col>6</xdr:col>
      <xdr:colOff>86337</xdr:colOff>
      <xdr:row>12</xdr:row>
      <xdr:rowOff>152503</xdr:rowOff>
    </xdr:from>
    <xdr:ext cx="841853" cy="324961"/>
    <xdr:sp macro="" textlink="">
      <xdr:nvSpPr>
        <xdr:cNvPr id="13" name="12 CuadroTexto"/>
        <xdr:cNvSpPr txBox="1"/>
      </xdr:nvSpPr>
      <xdr:spPr>
        <a:xfrm rot="21449202">
          <a:off x="4201137" y="2095603"/>
          <a:ext cx="841853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Hermanas</a:t>
          </a:r>
          <a:r>
            <a:rPr lang="en-US" sz="800" baseline="0">
              <a:latin typeface="Franklin Gothic Demi" pitchFamily="34" charset="0"/>
            </a:rPr>
            <a:t> Mirabal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6</xdr:col>
      <xdr:colOff>317925</xdr:colOff>
      <xdr:row>10</xdr:row>
      <xdr:rowOff>30824</xdr:rowOff>
    </xdr:from>
    <xdr:ext cx="575735" cy="208647"/>
    <xdr:sp macro="" textlink="">
      <xdr:nvSpPr>
        <xdr:cNvPr id="14" name="13 CuadroTexto"/>
        <xdr:cNvSpPr txBox="1"/>
      </xdr:nvSpPr>
      <xdr:spPr>
        <a:xfrm flipH="1">
          <a:off x="4432725" y="2459699"/>
          <a:ext cx="575735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Espaillat</a:t>
          </a:r>
        </a:p>
      </xdr:txBody>
    </xdr:sp>
    <xdr:clientData/>
  </xdr:oneCellAnchor>
  <xdr:oneCellAnchor>
    <xdr:from>
      <xdr:col>7</xdr:col>
      <xdr:colOff>453404</xdr:colOff>
      <xdr:row>12</xdr:row>
      <xdr:rowOff>71748</xdr:rowOff>
    </xdr:from>
    <xdr:ext cx="809448" cy="441275"/>
    <xdr:sp macro="" textlink="">
      <xdr:nvSpPr>
        <xdr:cNvPr id="15" name="14 CuadroTexto"/>
        <xdr:cNvSpPr txBox="1"/>
      </xdr:nvSpPr>
      <xdr:spPr>
        <a:xfrm rot="21449202">
          <a:off x="5254004" y="2824473"/>
          <a:ext cx="809448" cy="441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Maria Trinidad Sánchez</a:t>
          </a:r>
        </a:p>
      </xdr:txBody>
    </xdr:sp>
    <xdr:clientData/>
  </xdr:oneCellAnchor>
  <xdr:oneCellAnchor>
    <xdr:from>
      <xdr:col>6</xdr:col>
      <xdr:colOff>491691</xdr:colOff>
      <xdr:row>28</xdr:row>
      <xdr:rowOff>36671</xdr:rowOff>
    </xdr:from>
    <xdr:ext cx="786946" cy="208647"/>
    <xdr:sp macro="" textlink="">
      <xdr:nvSpPr>
        <xdr:cNvPr id="16" name="15 CuadroTexto"/>
        <xdr:cNvSpPr txBox="1"/>
      </xdr:nvSpPr>
      <xdr:spPr>
        <a:xfrm>
          <a:off x="4606491" y="5380196"/>
          <a:ext cx="78694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 Cristóbal</a:t>
          </a:r>
        </a:p>
      </xdr:txBody>
    </xdr:sp>
    <xdr:clientData/>
  </xdr:oneCellAnchor>
  <xdr:oneCellAnchor>
    <xdr:from>
      <xdr:col>6</xdr:col>
      <xdr:colOff>207463</xdr:colOff>
      <xdr:row>30</xdr:row>
      <xdr:rowOff>152401</xdr:rowOff>
    </xdr:from>
    <xdr:ext cx="521553" cy="208647"/>
    <xdr:sp macro="" textlink="">
      <xdr:nvSpPr>
        <xdr:cNvPr id="17" name="16 CuadroTexto"/>
        <xdr:cNvSpPr txBox="1"/>
      </xdr:nvSpPr>
      <xdr:spPr>
        <a:xfrm rot="21284817">
          <a:off x="4322263" y="5819776"/>
          <a:ext cx="52155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Peravia</a:t>
          </a:r>
        </a:p>
      </xdr:txBody>
    </xdr:sp>
    <xdr:clientData/>
  </xdr:oneCellAnchor>
  <xdr:oneCellAnchor>
    <xdr:from>
      <xdr:col>5</xdr:col>
      <xdr:colOff>423006</xdr:colOff>
      <xdr:row>25</xdr:row>
      <xdr:rowOff>139302</xdr:rowOff>
    </xdr:from>
    <xdr:ext cx="774490" cy="324961"/>
    <xdr:sp macro="" textlink="">
      <xdr:nvSpPr>
        <xdr:cNvPr id="18" name="17 CuadroTexto"/>
        <xdr:cNvSpPr txBox="1"/>
      </xdr:nvSpPr>
      <xdr:spPr>
        <a:xfrm>
          <a:off x="3852006" y="4997052"/>
          <a:ext cx="774490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 José</a:t>
          </a:r>
          <a:r>
            <a:rPr lang="en-US" sz="800" baseline="0">
              <a:latin typeface="Franklin Gothic Demi" pitchFamily="34" charset="0"/>
            </a:rPr>
            <a:t> de Ocoa</a:t>
          </a:r>
          <a:endParaRPr lang="en-US" sz="800">
            <a:latin typeface="Franklin Gothic Demi" pitchFamily="34" charset="0"/>
          </a:endParaRPr>
        </a:p>
      </xdr:txBody>
    </xdr:sp>
    <xdr:clientData/>
  </xdr:oneCellAnchor>
  <xdr:oneCellAnchor>
    <xdr:from>
      <xdr:col>4</xdr:col>
      <xdr:colOff>448867</xdr:colOff>
      <xdr:row>26</xdr:row>
      <xdr:rowOff>78448</xdr:rowOff>
    </xdr:from>
    <xdr:ext cx="429284" cy="223203"/>
    <xdr:sp macro="" textlink="">
      <xdr:nvSpPr>
        <xdr:cNvPr id="19" name="18 CuadroTexto"/>
        <xdr:cNvSpPr txBox="1"/>
      </xdr:nvSpPr>
      <xdr:spPr>
        <a:xfrm>
          <a:off x="3192067" y="5098123"/>
          <a:ext cx="429284" cy="2232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900">
              <a:latin typeface="Franklin Gothic Demi" pitchFamily="34" charset="0"/>
            </a:rPr>
            <a:t>Azua</a:t>
          </a:r>
        </a:p>
      </xdr:txBody>
    </xdr:sp>
    <xdr:clientData/>
  </xdr:oneCellAnchor>
  <xdr:oneCellAnchor>
    <xdr:from>
      <xdr:col>3</xdr:col>
      <xdr:colOff>23912</xdr:colOff>
      <xdr:row>33</xdr:row>
      <xdr:rowOff>135600</xdr:rowOff>
    </xdr:from>
    <xdr:ext cx="620619" cy="208647"/>
    <xdr:sp macro="" textlink="">
      <xdr:nvSpPr>
        <xdr:cNvPr id="20" name="19 CuadroTexto"/>
        <xdr:cNvSpPr txBox="1"/>
      </xdr:nvSpPr>
      <xdr:spPr>
        <a:xfrm>
          <a:off x="2081312" y="6288750"/>
          <a:ext cx="620619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Barahona</a:t>
          </a:r>
        </a:p>
      </xdr:txBody>
    </xdr:sp>
    <xdr:clientData/>
  </xdr:oneCellAnchor>
  <xdr:oneCellAnchor>
    <xdr:from>
      <xdr:col>1</xdr:col>
      <xdr:colOff>504824</xdr:colOff>
      <xdr:row>35</xdr:row>
      <xdr:rowOff>72599</xdr:rowOff>
    </xdr:from>
    <xdr:ext cx="689548" cy="208647"/>
    <xdr:sp macro="" textlink="">
      <xdr:nvSpPr>
        <xdr:cNvPr id="21" name="20 CuadroTexto"/>
        <xdr:cNvSpPr txBox="1"/>
      </xdr:nvSpPr>
      <xdr:spPr>
        <a:xfrm>
          <a:off x="1190624" y="6549599"/>
          <a:ext cx="689548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Pedernales</a:t>
          </a:r>
        </a:p>
      </xdr:txBody>
    </xdr:sp>
    <xdr:clientData/>
  </xdr:oneCellAnchor>
  <xdr:oneCellAnchor>
    <xdr:from>
      <xdr:col>1</xdr:col>
      <xdr:colOff>519889</xdr:colOff>
      <xdr:row>30</xdr:row>
      <xdr:rowOff>120226</xdr:rowOff>
    </xdr:from>
    <xdr:ext cx="848950" cy="208647"/>
    <xdr:sp macro="" textlink="">
      <xdr:nvSpPr>
        <xdr:cNvPr id="22" name="21 CuadroTexto"/>
        <xdr:cNvSpPr txBox="1"/>
      </xdr:nvSpPr>
      <xdr:spPr>
        <a:xfrm>
          <a:off x="1205689" y="4977976"/>
          <a:ext cx="84895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Independencia</a:t>
          </a:r>
        </a:p>
      </xdr:txBody>
    </xdr:sp>
    <xdr:clientData/>
  </xdr:oneCellAnchor>
  <xdr:oneCellAnchor>
    <xdr:from>
      <xdr:col>2</xdr:col>
      <xdr:colOff>520383</xdr:colOff>
      <xdr:row>28</xdr:row>
      <xdr:rowOff>5926</xdr:rowOff>
    </xdr:from>
    <xdr:ext cx="560410" cy="208647"/>
    <xdr:sp macro="" textlink="">
      <xdr:nvSpPr>
        <xdr:cNvPr id="23" name="22 CuadroTexto"/>
        <xdr:cNvSpPr txBox="1"/>
      </xdr:nvSpPr>
      <xdr:spPr>
        <a:xfrm>
          <a:off x="1891983" y="5349451"/>
          <a:ext cx="56041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Baoruco</a:t>
          </a:r>
        </a:p>
      </xdr:txBody>
    </xdr:sp>
    <xdr:clientData/>
  </xdr:oneCellAnchor>
  <xdr:oneCellAnchor>
    <xdr:from>
      <xdr:col>1</xdr:col>
      <xdr:colOff>439342</xdr:colOff>
      <xdr:row>19</xdr:row>
      <xdr:rowOff>11774</xdr:rowOff>
    </xdr:from>
    <xdr:ext cx="628185" cy="208647"/>
    <xdr:sp macro="" textlink="">
      <xdr:nvSpPr>
        <xdr:cNvPr id="24" name="23 CuadroTexto"/>
        <xdr:cNvSpPr txBox="1"/>
      </xdr:nvSpPr>
      <xdr:spPr>
        <a:xfrm>
          <a:off x="1125142" y="3897974"/>
          <a:ext cx="628185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Elías Piña</a:t>
          </a:r>
        </a:p>
      </xdr:txBody>
    </xdr:sp>
    <xdr:clientData/>
  </xdr:oneCellAnchor>
  <xdr:oneCellAnchor>
    <xdr:from>
      <xdr:col>2</xdr:col>
      <xdr:colOff>514217</xdr:colOff>
      <xdr:row>21</xdr:row>
      <xdr:rowOff>158326</xdr:rowOff>
    </xdr:from>
    <xdr:ext cx="588110" cy="208647"/>
    <xdr:sp macro="" textlink="">
      <xdr:nvSpPr>
        <xdr:cNvPr id="25" name="24 CuadroTexto"/>
        <xdr:cNvSpPr txBox="1"/>
      </xdr:nvSpPr>
      <xdr:spPr>
        <a:xfrm>
          <a:off x="1885817" y="4368376"/>
          <a:ext cx="58811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 Juan</a:t>
          </a:r>
        </a:p>
      </xdr:txBody>
    </xdr:sp>
    <xdr:clientData/>
  </xdr:oneCellAnchor>
  <xdr:oneCellAnchor>
    <xdr:from>
      <xdr:col>2</xdr:col>
      <xdr:colOff>356264</xdr:colOff>
      <xdr:row>12</xdr:row>
      <xdr:rowOff>46196</xdr:rowOff>
    </xdr:from>
    <xdr:ext cx="916475" cy="324961"/>
    <xdr:sp macro="" textlink="">
      <xdr:nvSpPr>
        <xdr:cNvPr id="26" name="25 CuadroTexto"/>
        <xdr:cNvSpPr txBox="1"/>
      </xdr:nvSpPr>
      <xdr:spPr>
        <a:xfrm>
          <a:off x="1727864" y="2798921"/>
          <a:ext cx="916475" cy="3249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Santiago Rodríguez</a:t>
          </a:r>
        </a:p>
      </xdr:txBody>
    </xdr:sp>
    <xdr:clientData/>
  </xdr:oneCellAnchor>
  <xdr:oneCellAnchor>
    <xdr:from>
      <xdr:col>1</xdr:col>
      <xdr:colOff>636160</xdr:colOff>
      <xdr:row>12</xdr:row>
      <xdr:rowOff>41779</xdr:rowOff>
    </xdr:from>
    <xdr:ext cx="556883" cy="208647"/>
    <xdr:sp macro="" textlink="">
      <xdr:nvSpPr>
        <xdr:cNvPr id="27" name="26 CuadroTexto"/>
        <xdr:cNvSpPr txBox="1"/>
      </xdr:nvSpPr>
      <xdr:spPr>
        <a:xfrm>
          <a:off x="1321960" y="2794504"/>
          <a:ext cx="556883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Dajabón</a:t>
          </a:r>
        </a:p>
      </xdr:txBody>
    </xdr:sp>
    <xdr:clientData/>
  </xdr:oneCellAnchor>
  <xdr:oneCellAnchor>
    <xdr:from>
      <xdr:col>2</xdr:col>
      <xdr:colOff>282805</xdr:colOff>
      <xdr:row>8</xdr:row>
      <xdr:rowOff>41778</xdr:rowOff>
    </xdr:from>
    <xdr:ext cx="739626" cy="208647"/>
    <xdr:sp macro="" textlink="">
      <xdr:nvSpPr>
        <xdr:cNvPr id="28" name="27 CuadroTexto"/>
        <xdr:cNvSpPr txBox="1"/>
      </xdr:nvSpPr>
      <xdr:spPr>
        <a:xfrm rot="21449202">
          <a:off x="1654405" y="2146803"/>
          <a:ext cx="73962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Monte Cristi</a:t>
          </a:r>
        </a:p>
      </xdr:txBody>
    </xdr:sp>
    <xdr:clientData/>
  </xdr:oneCellAnchor>
  <xdr:oneCellAnchor>
    <xdr:from>
      <xdr:col>4</xdr:col>
      <xdr:colOff>202100</xdr:colOff>
      <xdr:row>14</xdr:row>
      <xdr:rowOff>107022</xdr:rowOff>
    </xdr:from>
    <xdr:ext cx="586506" cy="208647"/>
    <xdr:sp macro="" textlink="">
      <xdr:nvSpPr>
        <xdr:cNvPr id="29" name="28 CuadroTexto"/>
        <xdr:cNvSpPr txBox="1"/>
      </xdr:nvSpPr>
      <xdr:spPr>
        <a:xfrm>
          <a:off x="2945300" y="3183597"/>
          <a:ext cx="58650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Santiago</a:t>
          </a:r>
        </a:p>
      </xdr:txBody>
    </xdr:sp>
    <xdr:clientData/>
  </xdr:oneCellAnchor>
  <xdr:oneCellAnchor>
    <xdr:from>
      <xdr:col>3</xdr:col>
      <xdr:colOff>505974</xdr:colOff>
      <xdr:row>10</xdr:row>
      <xdr:rowOff>78447</xdr:rowOff>
    </xdr:from>
    <xdr:ext cx="571246" cy="208647"/>
    <xdr:sp macro="" textlink="">
      <xdr:nvSpPr>
        <xdr:cNvPr id="30" name="29 CuadroTexto"/>
        <xdr:cNvSpPr txBox="1"/>
      </xdr:nvSpPr>
      <xdr:spPr>
        <a:xfrm>
          <a:off x="2563374" y="2507322"/>
          <a:ext cx="571246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Valverde</a:t>
          </a:r>
        </a:p>
      </xdr:txBody>
    </xdr:sp>
    <xdr:clientData/>
  </xdr:oneCellAnchor>
  <xdr:oneCellAnchor>
    <xdr:from>
      <xdr:col>4</xdr:col>
      <xdr:colOff>485940</xdr:colOff>
      <xdr:row>8</xdr:row>
      <xdr:rowOff>0</xdr:rowOff>
    </xdr:from>
    <xdr:ext cx="745460" cy="208647"/>
    <xdr:sp macro="" textlink="">
      <xdr:nvSpPr>
        <xdr:cNvPr id="31" name="30 CuadroTexto"/>
        <xdr:cNvSpPr txBox="1"/>
      </xdr:nvSpPr>
      <xdr:spPr>
        <a:xfrm rot="157306">
          <a:off x="3229140" y="2105025"/>
          <a:ext cx="745460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Puerto Plata</a:t>
          </a:r>
        </a:p>
      </xdr:txBody>
    </xdr:sp>
    <xdr:clientData/>
  </xdr:oneCellAnchor>
  <xdr:oneCellAnchor>
    <xdr:from>
      <xdr:col>5</xdr:col>
      <xdr:colOff>98873</xdr:colOff>
      <xdr:row>19</xdr:row>
      <xdr:rowOff>11772</xdr:rowOff>
    </xdr:from>
    <xdr:ext cx="541559" cy="208647"/>
    <xdr:sp macro="" textlink="">
      <xdr:nvSpPr>
        <xdr:cNvPr id="32" name="31 CuadroTexto"/>
        <xdr:cNvSpPr txBox="1"/>
      </xdr:nvSpPr>
      <xdr:spPr>
        <a:xfrm>
          <a:off x="3527873" y="3897972"/>
          <a:ext cx="541559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La Vega</a:t>
          </a:r>
        </a:p>
      </xdr:txBody>
    </xdr:sp>
    <xdr:clientData/>
  </xdr:oneCellAnchor>
  <xdr:oneCellAnchor>
    <xdr:from>
      <xdr:col>5</xdr:col>
      <xdr:colOff>581025</xdr:colOff>
      <xdr:row>22</xdr:row>
      <xdr:rowOff>0</xdr:rowOff>
    </xdr:from>
    <xdr:ext cx="918585" cy="208647"/>
    <xdr:sp macro="" textlink="">
      <xdr:nvSpPr>
        <xdr:cNvPr id="33" name="32 CuadroTexto"/>
        <xdr:cNvSpPr txBox="1"/>
      </xdr:nvSpPr>
      <xdr:spPr>
        <a:xfrm rot="21449202">
          <a:off x="4010025" y="4371975"/>
          <a:ext cx="918585" cy="2086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800">
              <a:latin typeface="Franklin Gothic Demi" pitchFamily="34" charset="0"/>
            </a:rPr>
            <a:t>Monseñor Nouel</a:t>
          </a:r>
        </a:p>
      </xdr:txBody>
    </xdr:sp>
    <xdr:clientData/>
  </xdr:oneCellAnchor>
  <xdr:oneCellAnchor>
    <xdr:from>
      <xdr:col>8</xdr:col>
      <xdr:colOff>104775</xdr:colOff>
      <xdr:row>30</xdr:row>
      <xdr:rowOff>152400</xdr:rowOff>
    </xdr:from>
    <xdr:ext cx="1032142" cy="223203"/>
    <xdr:sp macro="" textlink="">
      <xdr:nvSpPr>
        <xdr:cNvPr id="34" name="33 CuadroTexto"/>
        <xdr:cNvSpPr txBox="1"/>
      </xdr:nvSpPr>
      <xdr:spPr>
        <a:xfrm>
          <a:off x="5591175" y="5819775"/>
          <a:ext cx="1032142" cy="2232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r>
            <a:rPr lang="en-US" sz="900">
              <a:latin typeface="Franklin Gothic Demi" pitchFamily="34" charset="0"/>
            </a:rPr>
            <a:t>Distrito Nacional</a:t>
          </a:r>
        </a:p>
      </xdr:txBody>
    </xdr:sp>
    <xdr:clientData/>
  </xdr:oneCellAnchor>
  <xdr:twoCellAnchor>
    <xdr:from>
      <xdr:col>8</xdr:col>
      <xdr:colOff>209550</xdr:colOff>
      <xdr:row>29</xdr:row>
      <xdr:rowOff>66675</xdr:rowOff>
    </xdr:from>
    <xdr:to>
      <xdr:col>8</xdr:col>
      <xdr:colOff>495299</xdr:colOff>
      <xdr:row>30</xdr:row>
      <xdr:rowOff>152400</xdr:rowOff>
    </xdr:to>
    <xdr:cxnSp macro="">
      <xdr:nvCxnSpPr>
        <xdr:cNvPr id="35" name="34 Conector recto de flecha"/>
        <xdr:cNvCxnSpPr/>
      </xdr:nvCxnSpPr>
      <xdr:spPr>
        <a:xfrm>
          <a:off x="5695950" y="5572125"/>
          <a:ext cx="285749" cy="24765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6</xdr:row>
      <xdr:rowOff>57149</xdr:rowOff>
    </xdr:from>
    <xdr:to>
      <xdr:col>14</xdr:col>
      <xdr:colOff>247650</xdr:colOff>
      <xdr:row>40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3</xdr:row>
      <xdr:rowOff>76200</xdr:rowOff>
    </xdr:from>
    <xdr:to>
      <xdr:col>13</xdr:col>
      <xdr:colOff>561975</xdr:colOff>
      <xdr:row>5</xdr:row>
      <xdr:rowOff>180975</xdr:rowOff>
    </xdr:to>
    <xdr:sp macro="" textlink="">
      <xdr:nvSpPr>
        <xdr:cNvPr id="3" name="2 CuadroTexto"/>
        <xdr:cNvSpPr txBox="1"/>
      </xdr:nvSpPr>
      <xdr:spPr>
        <a:xfrm>
          <a:off x="8524875" y="571500"/>
          <a:ext cx="621030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DO" sz="1000" b="0">
              <a:solidFill>
                <a:schemeClr val="dk1"/>
              </a:solidFill>
              <a:latin typeface="Franklin Gothic Demi" pitchFamily="34" charset="0"/>
              <a:ea typeface="+mn-ea"/>
              <a:cs typeface="+mn-cs"/>
            </a:rPr>
            <a:t>Gráfico 3</a:t>
          </a:r>
          <a:endParaRPr lang="en-US" sz="1000" b="1">
            <a:solidFill>
              <a:schemeClr val="dk1"/>
            </a:solidFill>
            <a:latin typeface="Franklin Gothic Demi" pitchFamily="34" charset="0"/>
            <a:ea typeface="+mn-ea"/>
            <a:cs typeface="+mn-cs"/>
          </a:endParaRPr>
        </a:p>
        <a:p>
          <a:pPr algn="ctr"/>
          <a:r>
            <a:rPr lang="es-DO" sz="1000">
              <a:solidFill>
                <a:schemeClr val="dk1"/>
              </a:solidFill>
              <a:latin typeface="Franklin Gothic Book" pitchFamily="34" charset="0"/>
              <a:ea typeface="+mn-ea"/>
              <a:cs typeface="+mn-cs"/>
            </a:rPr>
            <a:t>REPÚBLICA DOMINICANA: Porcentaje de establecimientos, según sección de actividad económica</a:t>
          </a:r>
          <a:endParaRPr lang="en-US" sz="1000">
            <a:solidFill>
              <a:schemeClr val="dk1"/>
            </a:solidFill>
            <a:latin typeface="Franklin Gothic Book" pitchFamily="34" charset="0"/>
            <a:ea typeface="+mn-ea"/>
            <a:cs typeface="+mn-cs"/>
          </a:endParaRPr>
        </a:p>
        <a:p>
          <a:pPr algn="ctr"/>
          <a:endParaRPr lang="en-US" sz="1000">
            <a:latin typeface="Franklin Gothic Book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323849</xdr:colOff>
      <xdr:row>10</xdr:row>
      <xdr:rowOff>104774</xdr:rowOff>
    </xdr:from>
    <xdr:to>
      <xdr:col>8</xdr:col>
      <xdr:colOff>152400</xdr:colOff>
      <xdr:row>29</xdr:row>
      <xdr:rowOff>66674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466724</xdr:colOff>
      <xdr:row>3</xdr:row>
      <xdr:rowOff>104774</xdr:rowOff>
    </xdr:from>
    <xdr:to>
      <xdr:col>13</xdr:col>
      <xdr:colOff>685799</xdr:colOff>
      <xdr:row>19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7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8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6"/>
  <sheetViews>
    <sheetView showGridLines="0" tabSelected="1" workbookViewId="0">
      <selection activeCell="C10" sqref="C10"/>
    </sheetView>
  </sheetViews>
  <sheetFormatPr baseColWidth="10" defaultRowHeight="11.25"/>
  <sheetData>
    <row r="6" spans="2:2" ht="34.5">
      <c r="B6" s="403" t="s">
        <v>395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8"/>
  </sheetPr>
  <dimension ref="B1:N21"/>
  <sheetViews>
    <sheetView showGridLines="0" workbookViewId="0">
      <selection activeCell="J20" sqref="J20"/>
    </sheetView>
  </sheetViews>
  <sheetFormatPr baseColWidth="10" defaultColWidth="12" defaultRowHeight="11.25"/>
  <cols>
    <col min="2" max="2" width="27.5" customWidth="1"/>
    <col min="3" max="4" width="21.1640625" customWidth="1"/>
  </cols>
  <sheetData>
    <row r="1" spans="2:4">
      <c r="B1" s="443" t="s">
        <v>127</v>
      </c>
      <c r="C1" s="443"/>
      <c r="D1" s="443"/>
    </row>
    <row r="2" spans="2:4" ht="25.5" customHeight="1">
      <c r="B2" s="450" t="s">
        <v>86</v>
      </c>
      <c r="C2" s="450"/>
      <c r="D2" s="450"/>
    </row>
    <row r="3" spans="2:4" ht="12" thickBot="1">
      <c r="B3" s="4"/>
      <c r="C3" s="4"/>
      <c r="D3" s="4"/>
    </row>
    <row r="4" spans="2:4" ht="12" thickBot="1">
      <c r="B4" s="33" t="s">
        <v>85</v>
      </c>
      <c r="C4" s="34" t="s">
        <v>80</v>
      </c>
      <c r="D4" s="35" t="s">
        <v>81</v>
      </c>
    </row>
    <row r="5" spans="2:4" ht="21" customHeight="1">
      <c r="B5" s="42" t="s">
        <v>31</v>
      </c>
      <c r="C5" s="52">
        <f>+SUM(C6:C16)</f>
        <v>457095</v>
      </c>
      <c r="D5" s="43">
        <f>+SUM(D6:D16)</f>
        <v>1.0000000000000002</v>
      </c>
    </row>
    <row r="6" spans="2:4" ht="17.25" customHeight="1">
      <c r="B6" s="38" t="s">
        <v>1</v>
      </c>
      <c r="C6" s="53">
        <v>289503</v>
      </c>
      <c r="D6" s="39">
        <f>+C6/$C$5</f>
        <v>0.63335411675909825</v>
      </c>
    </row>
    <row r="7" spans="2:4" ht="17.25" customHeight="1">
      <c r="B7" s="38" t="s">
        <v>2</v>
      </c>
      <c r="C7" s="53">
        <v>76412</v>
      </c>
      <c r="D7" s="39">
        <f>+C7/$C$5</f>
        <v>0.16716875047856572</v>
      </c>
    </row>
    <row r="8" spans="2:4" ht="17.25" customHeight="1">
      <c r="B8" s="38" t="s">
        <v>3</v>
      </c>
      <c r="C8" s="53">
        <v>40919</v>
      </c>
      <c r="D8" s="39">
        <f t="shared" ref="D8:D16" si="0">+C8/$C$5</f>
        <v>8.951968409192837E-2</v>
      </c>
    </row>
    <row r="9" spans="2:4" ht="17.25" customHeight="1">
      <c r="B9" s="38" t="s">
        <v>4</v>
      </c>
      <c r="C9" s="53">
        <v>8004</v>
      </c>
      <c r="D9" s="39">
        <f t="shared" si="0"/>
        <v>1.7510583139172382E-2</v>
      </c>
    </row>
    <row r="10" spans="2:4" ht="17.25" customHeight="1">
      <c r="B10" s="38" t="s">
        <v>5</v>
      </c>
      <c r="C10" s="53">
        <v>4235</v>
      </c>
      <c r="D10" s="39">
        <f t="shared" si="0"/>
        <v>9.2650324330828381E-3</v>
      </c>
    </row>
    <row r="11" spans="2:4" ht="17.25" customHeight="1">
      <c r="B11" s="38" t="s">
        <v>6</v>
      </c>
      <c r="C11" s="53">
        <v>3380</v>
      </c>
      <c r="D11" s="39">
        <f t="shared" si="0"/>
        <v>7.3945241142432099E-3</v>
      </c>
    </row>
    <row r="12" spans="2:4" ht="17.25" customHeight="1">
      <c r="B12" s="38" t="s">
        <v>7</v>
      </c>
      <c r="C12" s="53">
        <v>2273</v>
      </c>
      <c r="D12" s="39">
        <f t="shared" si="0"/>
        <v>4.9727080803771643E-3</v>
      </c>
    </row>
    <row r="13" spans="2:4" ht="17.25" customHeight="1">
      <c r="B13" s="38" t="s">
        <v>8</v>
      </c>
      <c r="C13" s="53">
        <v>393</v>
      </c>
      <c r="D13" s="39">
        <f t="shared" si="0"/>
        <v>8.5977750795786429E-4</v>
      </c>
    </row>
    <row r="14" spans="2:4" ht="17.25" customHeight="1">
      <c r="B14" s="38" t="s">
        <v>9</v>
      </c>
      <c r="C14" s="53">
        <v>179</v>
      </c>
      <c r="D14" s="39">
        <f t="shared" si="0"/>
        <v>3.9160349599098653E-4</v>
      </c>
    </row>
    <row r="15" spans="2:4" ht="17.25" customHeight="1">
      <c r="B15" s="38" t="s">
        <v>10</v>
      </c>
      <c r="C15" s="53">
        <v>598</v>
      </c>
      <c r="D15" s="39">
        <f t="shared" si="0"/>
        <v>1.3082619586737986E-3</v>
      </c>
    </row>
    <row r="16" spans="2:4" ht="17.25" customHeight="1" thickBot="1">
      <c r="B16" s="40" t="s">
        <v>11</v>
      </c>
      <c r="C16" s="54">
        <v>31199</v>
      </c>
      <c r="D16" s="41">
        <f t="shared" si="0"/>
        <v>6.8254957940909439E-2</v>
      </c>
    </row>
    <row r="18" spans="2:14" ht="26.25" customHeight="1">
      <c r="B18" s="449" t="s">
        <v>372</v>
      </c>
      <c r="C18" s="449"/>
      <c r="D18" s="449"/>
      <c r="E18" s="15"/>
      <c r="F18" s="15"/>
      <c r="G18" s="15"/>
    </row>
    <row r="21" spans="2:14" ht="19.5" customHeight="1">
      <c r="F21" s="449" t="s">
        <v>373</v>
      </c>
      <c r="G21" s="449"/>
      <c r="H21" s="449"/>
      <c r="I21" s="449"/>
      <c r="J21" s="449"/>
      <c r="K21" s="449"/>
      <c r="L21" s="449"/>
      <c r="M21" s="449"/>
      <c r="N21" s="449"/>
    </row>
  </sheetData>
  <mergeCells count="4">
    <mergeCell ref="B1:D1"/>
    <mergeCell ref="B2:D2"/>
    <mergeCell ref="B18:D18"/>
    <mergeCell ref="F21:N21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</sheetPr>
  <dimension ref="B8"/>
  <sheetViews>
    <sheetView showGridLines="0" workbookViewId="0">
      <selection activeCell="N21" sqref="N21"/>
    </sheetView>
  </sheetViews>
  <sheetFormatPr baseColWidth="10" defaultRowHeight="11.25"/>
  <cols>
    <col min="1" max="16384" width="12" style="432"/>
  </cols>
  <sheetData>
    <row r="8" spans="2:2" ht="75">
      <c r="B8" s="431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D7"/>
  <sheetViews>
    <sheetView showGridLines="0" workbookViewId="0">
      <selection activeCell="D7" sqref="D7"/>
    </sheetView>
  </sheetViews>
  <sheetFormatPr baseColWidth="10" defaultRowHeight="11.25"/>
  <sheetData>
    <row r="7" spans="4:4" ht="75">
      <c r="D7" s="167" t="s">
        <v>129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00E6"/>
  </sheetPr>
  <dimension ref="B2:L31"/>
  <sheetViews>
    <sheetView showGridLines="0" workbookViewId="0">
      <selection activeCell="J17" sqref="J17"/>
    </sheetView>
  </sheetViews>
  <sheetFormatPr baseColWidth="10" defaultRowHeight="15"/>
  <cols>
    <col min="1" max="1" width="12" style="168"/>
    <col min="2" max="2" width="29.33203125" style="168" customWidth="1"/>
    <col min="3" max="4" width="16.83203125" style="168" customWidth="1"/>
    <col min="5" max="16384" width="12" style="168"/>
  </cols>
  <sheetData>
    <row r="2" spans="2:12">
      <c r="B2" s="451" t="s">
        <v>213</v>
      </c>
      <c r="C2" s="451"/>
      <c r="D2" s="451"/>
    </row>
    <row r="3" spans="2:12">
      <c r="B3" s="452" t="s">
        <v>130</v>
      </c>
      <c r="C3" s="452"/>
      <c r="D3" s="452"/>
    </row>
    <row r="4" spans="2:12" ht="15.75" thickBot="1">
      <c r="B4" s="169"/>
      <c r="C4" s="169"/>
      <c r="D4" s="169"/>
      <c r="E4" s="170"/>
    </row>
    <row r="5" spans="2:12" ht="15.75" thickBot="1">
      <c r="B5" s="171" t="s">
        <v>108</v>
      </c>
      <c r="C5" s="172" t="s">
        <v>80</v>
      </c>
      <c r="D5" s="173" t="s">
        <v>81</v>
      </c>
      <c r="E5" s="170"/>
    </row>
    <row r="6" spans="2:12" ht="19.5" customHeight="1">
      <c r="B6" s="174" t="s">
        <v>131</v>
      </c>
      <c r="C6" s="73">
        <f>+SUM(C7:C9)</f>
        <v>88795</v>
      </c>
      <c r="D6" s="175">
        <f>+C6/$C$6</f>
        <v>1</v>
      </c>
      <c r="E6" s="170"/>
    </row>
    <row r="7" spans="2:12" ht="19.5" customHeight="1">
      <c r="B7" s="67" t="s">
        <v>38</v>
      </c>
      <c r="C7" s="68">
        <v>60479</v>
      </c>
      <c r="D7" s="176">
        <f>+C7/$C$6</f>
        <v>0.68110817050509598</v>
      </c>
      <c r="E7" s="170"/>
    </row>
    <row r="8" spans="2:12" ht="19.5" customHeight="1">
      <c r="B8" s="65" t="s">
        <v>37</v>
      </c>
      <c r="C8" s="66">
        <v>18029</v>
      </c>
      <c r="D8" s="176">
        <f>+C8/$C$6</f>
        <v>0.20304071175178784</v>
      </c>
      <c r="E8" s="170"/>
    </row>
    <row r="9" spans="2:12" ht="15.75" thickBot="1">
      <c r="B9" s="69" t="s">
        <v>36</v>
      </c>
      <c r="C9" s="70">
        <v>10287</v>
      </c>
      <c r="D9" s="177">
        <f>+C9/$C$6</f>
        <v>0.11585111774311617</v>
      </c>
      <c r="E9" s="170"/>
    </row>
    <row r="14" spans="2:12">
      <c r="B14" s="451" t="s">
        <v>228</v>
      </c>
      <c r="C14" s="451"/>
      <c r="D14" s="451"/>
      <c r="E14" s="451"/>
      <c r="F14" s="451"/>
      <c r="G14" s="451"/>
      <c r="H14" s="451"/>
      <c r="I14" s="451"/>
      <c r="J14" s="451"/>
      <c r="K14" s="451"/>
      <c r="L14" s="451"/>
    </row>
    <row r="15" spans="2:12">
      <c r="B15" s="452" t="s">
        <v>132</v>
      </c>
      <c r="C15" s="452"/>
      <c r="D15" s="452"/>
      <c r="E15" s="452"/>
      <c r="F15" s="452"/>
      <c r="G15" s="452"/>
      <c r="H15" s="452"/>
      <c r="I15" s="452"/>
      <c r="J15" s="452"/>
      <c r="K15" s="452"/>
      <c r="L15" s="452"/>
    </row>
    <row r="25" spans="8:8">
      <c r="H25" s="178"/>
    </row>
    <row r="26" spans="8:8">
      <c r="H26" s="178"/>
    </row>
    <row r="27" spans="8:8">
      <c r="H27" s="178"/>
    </row>
    <row r="28" spans="8:8">
      <c r="H28" s="178"/>
    </row>
    <row r="29" spans="8:8">
      <c r="H29" s="178"/>
    </row>
    <row r="30" spans="8:8">
      <c r="H30" s="178"/>
    </row>
    <row r="31" spans="8:8">
      <c r="H31" s="178"/>
    </row>
  </sheetData>
  <mergeCells count="4">
    <mergeCell ref="B2:D2"/>
    <mergeCell ref="B3:D3"/>
    <mergeCell ref="B14:L14"/>
    <mergeCell ref="B15:L15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00E6"/>
  </sheetPr>
  <dimension ref="B1:R86"/>
  <sheetViews>
    <sheetView showGridLines="0" topLeftCell="A13" workbookViewId="0">
      <selection activeCell="B30" sqref="B30"/>
    </sheetView>
  </sheetViews>
  <sheetFormatPr baseColWidth="10" defaultRowHeight="15"/>
  <cols>
    <col min="1" max="1" width="8.83203125" style="168" customWidth="1"/>
    <col min="2" max="2" width="75.6640625" style="197" customWidth="1"/>
    <col min="3" max="3" width="16" style="168" customWidth="1"/>
    <col min="4" max="7" width="12" style="168"/>
    <col min="8" max="8" width="23.6640625" style="168" customWidth="1"/>
    <col min="9" max="16384" width="12" style="168"/>
  </cols>
  <sheetData>
    <row r="1" spans="2:9">
      <c r="B1" s="451" t="s">
        <v>215</v>
      </c>
      <c r="C1" s="451"/>
      <c r="D1" s="451"/>
      <c r="E1" s="451"/>
      <c r="F1" s="451"/>
      <c r="G1" s="179"/>
    </row>
    <row r="2" spans="2:9">
      <c r="B2" s="452" t="s">
        <v>133</v>
      </c>
      <c r="C2" s="452"/>
      <c r="D2" s="452"/>
      <c r="E2" s="452"/>
      <c r="F2" s="452"/>
      <c r="G2" s="180"/>
    </row>
    <row r="3" spans="2:9" ht="15.75" thickBot="1">
      <c r="B3" s="181"/>
      <c r="C3" s="181"/>
      <c r="D3" s="181"/>
      <c r="E3" s="181"/>
      <c r="F3" s="181"/>
      <c r="G3" s="181"/>
      <c r="H3" s="182"/>
    </row>
    <row r="4" spans="2:9" ht="15.75" thickBot="1">
      <c r="B4" s="454" t="s">
        <v>134</v>
      </c>
      <c r="C4" s="456" t="s">
        <v>31</v>
      </c>
      <c r="D4" s="458" t="s">
        <v>108</v>
      </c>
      <c r="E4" s="458"/>
      <c r="F4" s="459"/>
      <c r="H4" s="182"/>
    </row>
    <row r="5" spans="2:9" ht="24.75" thickBot="1">
      <c r="B5" s="455"/>
      <c r="C5" s="457"/>
      <c r="D5" s="183" t="s">
        <v>36</v>
      </c>
      <c r="E5" s="183" t="s">
        <v>37</v>
      </c>
      <c r="F5" s="184" t="s">
        <v>38</v>
      </c>
      <c r="H5" s="182"/>
    </row>
    <row r="6" spans="2:9" ht="18.75" customHeight="1">
      <c r="B6" s="185" t="s">
        <v>131</v>
      </c>
      <c r="C6" s="75">
        <f>+SUM(D6:F6)</f>
        <v>88795</v>
      </c>
      <c r="D6" s="75">
        <f>SUM(D7:D83)</f>
        <v>10287</v>
      </c>
      <c r="E6" s="75">
        <f t="shared" ref="E6:F6" si="0">SUM(E7:E83)</f>
        <v>18029</v>
      </c>
      <c r="F6" s="186">
        <f t="shared" si="0"/>
        <v>60479</v>
      </c>
      <c r="G6" s="187"/>
      <c r="H6" s="182"/>
    </row>
    <row r="7" spans="2:9">
      <c r="B7" s="188" t="s">
        <v>135</v>
      </c>
      <c r="C7" s="189">
        <f t="shared" ref="C7:C70" si="1">+SUM(D7:F7)</f>
        <v>479</v>
      </c>
      <c r="D7" s="189">
        <v>71</v>
      </c>
      <c r="E7" s="189">
        <v>89</v>
      </c>
      <c r="F7" s="190">
        <v>319</v>
      </c>
      <c r="G7" s="189"/>
      <c r="H7" s="182"/>
    </row>
    <row r="8" spans="2:9">
      <c r="B8" s="188" t="s">
        <v>136</v>
      </c>
      <c r="C8" s="189">
        <f t="shared" si="1"/>
        <v>124</v>
      </c>
      <c r="D8" s="189">
        <v>14</v>
      </c>
      <c r="E8" s="189">
        <v>26</v>
      </c>
      <c r="F8" s="190">
        <v>84</v>
      </c>
      <c r="G8" s="189"/>
      <c r="H8" s="191" t="s">
        <v>137</v>
      </c>
      <c r="I8" s="192">
        <v>1.3446703080128386E-2</v>
      </c>
    </row>
    <row r="9" spans="2:9">
      <c r="B9" s="188" t="s">
        <v>138</v>
      </c>
      <c r="C9" s="189">
        <f t="shared" si="1"/>
        <v>103</v>
      </c>
      <c r="D9" s="189">
        <v>4</v>
      </c>
      <c r="E9" s="189">
        <v>4</v>
      </c>
      <c r="F9" s="190">
        <v>95</v>
      </c>
      <c r="G9" s="189"/>
      <c r="H9" s="191" t="s">
        <v>26</v>
      </c>
      <c r="I9" s="192">
        <v>2.1589053437693562E-2</v>
      </c>
    </row>
    <row r="10" spans="2:9">
      <c r="B10" s="188" t="s">
        <v>139</v>
      </c>
      <c r="C10" s="189">
        <f t="shared" si="1"/>
        <v>226</v>
      </c>
      <c r="D10" s="189">
        <v>25</v>
      </c>
      <c r="E10" s="189">
        <v>23</v>
      </c>
      <c r="F10" s="190">
        <v>178</v>
      </c>
      <c r="G10" s="189"/>
      <c r="H10" s="191" t="s">
        <v>140</v>
      </c>
      <c r="I10" s="192">
        <v>2.2906695196801621E-2</v>
      </c>
    </row>
    <row r="11" spans="2:9">
      <c r="B11" s="188" t="s">
        <v>141</v>
      </c>
      <c r="C11" s="189">
        <f t="shared" si="1"/>
        <v>567</v>
      </c>
      <c r="D11" s="189">
        <v>47</v>
      </c>
      <c r="E11" s="189">
        <v>78</v>
      </c>
      <c r="F11" s="190">
        <v>442</v>
      </c>
      <c r="G11" s="189"/>
      <c r="H11" s="191" t="s">
        <v>142</v>
      </c>
      <c r="I11" s="192">
        <v>2.5339264598231881E-2</v>
      </c>
    </row>
    <row r="12" spans="2:9">
      <c r="B12" s="188" t="s">
        <v>143</v>
      </c>
      <c r="C12" s="189">
        <f t="shared" si="1"/>
        <v>87</v>
      </c>
      <c r="D12" s="189">
        <v>3</v>
      </c>
      <c r="E12" s="189">
        <v>3</v>
      </c>
      <c r="F12" s="190">
        <v>81</v>
      </c>
      <c r="G12" s="189"/>
      <c r="H12" s="191" t="s">
        <v>144</v>
      </c>
      <c r="I12" s="192">
        <v>3.023818908722338E-2</v>
      </c>
    </row>
    <row r="13" spans="2:9" ht="24">
      <c r="B13" s="188" t="s">
        <v>145</v>
      </c>
      <c r="C13" s="189">
        <f t="shared" si="1"/>
        <v>48</v>
      </c>
      <c r="D13" s="189">
        <v>6</v>
      </c>
      <c r="E13" s="189">
        <v>8</v>
      </c>
      <c r="F13" s="190">
        <v>34</v>
      </c>
      <c r="G13" s="189"/>
      <c r="H13" s="191" t="s">
        <v>146</v>
      </c>
      <c r="I13" s="192">
        <v>4.6421532743960811E-2</v>
      </c>
    </row>
    <row r="14" spans="2:9">
      <c r="B14" s="188" t="s">
        <v>147</v>
      </c>
      <c r="C14" s="189">
        <f t="shared" si="1"/>
        <v>20</v>
      </c>
      <c r="D14" s="189">
        <v>0</v>
      </c>
      <c r="E14" s="189">
        <v>0</v>
      </c>
      <c r="F14" s="190">
        <v>20</v>
      </c>
      <c r="G14" s="189"/>
      <c r="H14" s="191" t="s">
        <v>29</v>
      </c>
      <c r="I14" s="192">
        <v>9.3563826792049096E-2</v>
      </c>
    </row>
    <row r="15" spans="2:9">
      <c r="B15" s="188" t="s">
        <v>148</v>
      </c>
      <c r="C15" s="189">
        <f t="shared" si="1"/>
        <v>162</v>
      </c>
      <c r="D15" s="189">
        <v>17</v>
      </c>
      <c r="E15" s="189">
        <v>20</v>
      </c>
      <c r="F15" s="190">
        <v>125</v>
      </c>
      <c r="G15" s="189"/>
      <c r="H15" s="191" t="s">
        <v>149</v>
      </c>
      <c r="I15" s="192">
        <v>9.6863562137507742E-2</v>
      </c>
    </row>
    <row r="16" spans="2:9">
      <c r="B16" s="188" t="s">
        <v>150</v>
      </c>
      <c r="C16" s="189">
        <f t="shared" si="1"/>
        <v>1</v>
      </c>
      <c r="D16" s="189">
        <v>0</v>
      </c>
      <c r="E16" s="189">
        <v>0</v>
      </c>
      <c r="F16" s="190">
        <v>1</v>
      </c>
      <c r="G16" s="189"/>
      <c r="H16" s="191" t="s">
        <v>151</v>
      </c>
      <c r="I16" s="192">
        <v>0.11752914015428796</v>
      </c>
    </row>
    <row r="17" spans="2:9">
      <c r="B17" s="188" t="s">
        <v>152</v>
      </c>
      <c r="C17" s="189">
        <f t="shared" si="1"/>
        <v>53</v>
      </c>
      <c r="D17" s="189">
        <v>2</v>
      </c>
      <c r="E17" s="189">
        <v>5</v>
      </c>
      <c r="F17" s="190">
        <v>46</v>
      </c>
      <c r="G17" s="189"/>
      <c r="H17" s="191" t="s">
        <v>153</v>
      </c>
      <c r="I17" s="192">
        <v>0.30276479531505152</v>
      </c>
    </row>
    <row r="18" spans="2:9" ht="24">
      <c r="B18" s="188" t="s">
        <v>154</v>
      </c>
      <c r="C18" s="189">
        <f t="shared" si="1"/>
        <v>8</v>
      </c>
      <c r="D18" s="189">
        <v>0</v>
      </c>
      <c r="E18" s="189">
        <v>0</v>
      </c>
      <c r="F18" s="190">
        <v>8</v>
      </c>
      <c r="G18" s="189"/>
      <c r="H18" s="182"/>
    </row>
    <row r="19" spans="2:9">
      <c r="B19" s="188" t="s">
        <v>155</v>
      </c>
      <c r="C19" s="189">
        <f t="shared" si="1"/>
        <v>15</v>
      </c>
      <c r="D19" s="189">
        <v>1</v>
      </c>
      <c r="E19" s="189">
        <v>0</v>
      </c>
      <c r="F19" s="190">
        <v>14</v>
      </c>
      <c r="G19" s="189"/>
      <c r="H19" s="182"/>
    </row>
    <row r="20" spans="2:9">
      <c r="B20" s="188" t="s">
        <v>156</v>
      </c>
      <c r="C20" s="189">
        <f t="shared" si="1"/>
        <v>141</v>
      </c>
      <c r="D20" s="189">
        <v>19</v>
      </c>
      <c r="E20" s="189">
        <v>21</v>
      </c>
      <c r="F20" s="190">
        <v>101</v>
      </c>
      <c r="G20" s="189"/>
      <c r="H20" s="182"/>
    </row>
    <row r="21" spans="2:9">
      <c r="B21" s="188" t="s">
        <v>157</v>
      </c>
      <c r="C21" s="189">
        <f t="shared" si="1"/>
        <v>11</v>
      </c>
      <c r="D21" s="189">
        <v>0</v>
      </c>
      <c r="E21" s="189">
        <v>0</v>
      </c>
      <c r="F21" s="190">
        <v>11</v>
      </c>
      <c r="G21" s="189"/>
      <c r="H21" s="182"/>
    </row>
    <row r="22" spans="2:9">
      <c r="B22" s="188" t="s">
        <v>158</v>
      </c>
      <c r="C22" s="189">
        <f t="shared" si="1"/>
        <v>665</v>
      </c>
      <c r="D22" s="189">
        <v>69</v>
      </c>
      <c r="E22" s="189">
        <v>102</v>
      </c>
      <c r="F22" s="190">
        <v>494</v>
      </c>
      <c r="G22" s="189"/>
      <c r="H22" s="182"/>
    </row>
    <row r="23" spans="2:9">
      <c r="B23" s="188" t="s">
        <v>159</v>
      </c>
      <c r="C23" s="189">
        <f t="shared" si="1"/>
        <v>7</v>
      </c>
      <c r="D23" s="189">
        <v>1</v>
      </c>
      <c r="E23" s="189">
        <v>1</v>
      </c>
      <c r="F23" s="190">
        <v>5</v>
      </c>
      <c r="G23" s="189"/>
      <c r="H23" s="182"/>
    </row>
    <row r="24" spans="2:9">
      <c r="B24" s="188" t="s">
        <v>160</v>
      </c>
      <c r="C24" s="189">
        <f t="shared" si="1"/>
        <v>21</v>
      </c>
      <c r="D24" s="189">
        <v>2</v>
      </c>
      <c r="E24" s="189">
        <v>1</v>
      </c>
      <c r="F24" s="190">
        <v>18</v>
      </c>
      <c r="G24" s="189"/>
      <c r="H24" s="182"/>
    </row>
    <row r="25" spans="2:9">
      <c r="B25" s="188" t="s">
        <v>161</v>
      </c>
      <c r="C25" s="189">
        <f t="shared" si="1"/>
        <v>17</v>
      </c>
      <c r="D25" s="189">
        <v>2</v>
      </c>
      <c r="E25" s="189">
        <v>0</v>
      </c>
      <c r="F25" s="190">
        <v>15</v>
      </c>
      <c r="G25" s="189"/>
      <c r="H25" s="182"/>
    </row>
    <row r="26" spans="2:9">
      <c r="B26" s="188" t="s">
        <v>162</v>
      </c>
      <c r="C26" s="189">
        <f t="shared" si="1"/>
        <v>17</v>
      </c>
      <c r="D26" s="189">
        <v>2</v>
      </c>
      <c r="E26" s="189">
        <v>1</v>
      </c>
      <c r="F26" s="190">
        <v>14</v>
      </c>
      <c r="G26" s="189"/>
      <c r="H26" s="182"/>
    </row>
    <row r="27" spans="2:9">
      <c r="B27" s="188" t="s">
        <v>163</v>
      </c>
      <c r="C27" s="189">
        <f t="shared" si="1"/>
        <v>2</v>
      </c>
      <c r="D27" s="189">
        <v>2</v>
      </c>
      <c r="E27" s="189">
        <v>0</v>
      </c>
      <c r="F27" s="190">
        <v>0</v>
      </c>
      <c r="G27" s="189"/>
      <c r="H27" s="182"/>
    </row>
    <row r="28" spans="2:9">
      <c r="B28" s="188" t="s">
        <v>164</v>
      </c>
      <c r="C28" s="189">
        <f t="shared" si="1"/>
        <v>572</v>
      </c>
      <c r="D28" s="189">
        <v>51</v>
      </c>
      <c r="E28" s="189">
        <v>67</v>
      </c>
      <c r="F28" s="190">
        <v>454</v>
      </c>
      <c r="G28" s="189"/>
      <c r="H28" s="182"/>
    </row>
    <row r="29" spans="2:9">
      <c r="B29" s="188" t="s">
        <v>165</v>
      </c>
      <c r="C29" s="189">
        <f t="shared" si="1"/>
        <v>110</v>
      </c>
      <c r="D29" s="189">
        <v>22</v>
      </c>
      <c r="E29" s="189">
        <v>15</v>
      </c>
      <c r="F29" s="190">
        <v>73</v>
      </c>
      <c r="G29" s="189"/>
      <c r="H29" s="182"/>
    </row>
    <row r="30" spans="2:9">
      <c r="B30" s="188" t="s">
        <v>384</v>
      </c>
      <c r="C30" s="189">
        <f t="shared" si="1"/>
        <v>234</v>
      </c>
      <c r="D30" s="189">
        <v>41</v>
      </c>
      <c r="E30" s="189">
        <v>33</v>
      </c>
      <c r="F30" s="190">
        <v>160</v>
      </c>
      <c r="G30" s="189"/>
      <c r="H30" s="182"/>
    </row>
    <row r="31" spans="2:9">
      <c r="B31" s="188" t="s">
        <v>14</v>
      </c>
      <c r="C31" s="189">
        <f t="shared" si="1"/>
        <v>58</v>
      </c>
      <c r="D31" s="189">
        <v>9</v>
      </c>
      <c r="E31" s="189">
        <v>8</v>
      </c>
      <c r="F31" s="190">
        <v>41</v>
      </c>
      <c r="G31" s="189"/>
      <c r="H31" s="182"/>
    </row>
    <row r="32" spans="2:9">
      <c r="B32" s="188" t="s">
        <v>167</v>
      </c>
      <c r="C32" s="189">
        <f t="shared" si="1"/>
        <v>77</v>
      </c>
      <c r="D32" s="189">
        <v>11</v>
      </c>
      <c r="E32" s="189">
        <v>10</v>
      </c>
      <c r="F32" s="190">
        <v>56</v>
      </c>
      <c r="G32" s="189"/>
      <c r="H32" s="182"/>
    </row>
    <row r="33" spans="2:18" ht="24">
      <c r="B33" s="188" t="s">
        <v>168</v>
      </c>
      <c r="C33" s="189">
        <f t="shared" si="1"/>
        <v>26</v>
      </c>
      <c r="D33" s="189">
        <v>1</v>
      </c>
      <c r="E33" s="189">
        <v>0</v>
      </c>
      <c r="F33" s="190">
        <v>25</v>
      </c>
      <c r="G33" s="189"/>
      <c r="H33" s="182"/>
    </row>
    <row r="34" spans="2:18">
      <c r="B34" s="188" t="s">
        <v>169</v>
      </c>
      <c r="C34" s="189">
        <f t="shared" si="1"/>
        <v>120</v>
      </c>
      <c r="D34" s="189">
        <v>10</v>
      </c>
      <c r="E34" s="189">
        <v>29</v>
      </c>
      <c r="F34" s="190">
        <v>81</v>
      </c>
      <c r="G34" s="189"/>
      <c r="H34" s="182"/>
    </row>
    <row r="35" spans="2:18">
      <c r="B35" s="188" t="s">
        <v>374</v>
      </c>
      <c r="C35" s="189">
        <f t="shared" si="1"/>
        <v>10</v>
      </c>
      <c r="D35" s="189">
        <v>0</v>
      </c>
      <c r="E35" s="189">
        <v>0</v>
      </c>
      <c r="F35" s="190">
        <v>10</v>
      </c>
      <c r="G35" s="189"/>
      <c r="H35" s="182"/>
    </row>
    <row r="36" spans="2:18">
      <c r="B36" s="188" t="s">
        <v>171</v>
      </c>
      <c r="C36" s="189">
        <f t="shared" si="1"/>
        <v>59</v>
      </c>
      <c r="D36" s="189">
        <v>2</v>
      </c>
      <c r="E36" s="189">
        <v>8</v>
      </c>
      <c r="F36" s="190">
        <v>49</v>
      </c>
      <c r="G36" s="189"/>
      <c r="H36" s="182"/>
    </row>
    <row r="37" spans="2:18">
      <c r="B37" s="188" t="s">
        <v>146</v>
      </c>
      <c r="C37" s="189">
        <f t="shared" si="1"/>
        <v>4122</v>
      </c>
      <c r="D37" s="189">
        <v>564</v>
      </c>
      <c r="E37" s="189">
        <v>643</v>
      </c>
      <c r="F37" s="190">
        <v>2915</v>
      </c>
      <c r="G37" s="189"/>
      <c r="H37" s="182"/>
    </row>
    <row r="38" spans="2:18">
      <c r="B38" s="188" t="s">
        <v>172</v>
      </c>
      <c r="C38" s="189">
        <f t="shared" si="1"/>
        <v>1076</v>
      </c>
      <c r="D38" s="189">
        <v>151</v>
      </c>
      <c r="E38" s="189">
        <v>113</v>
      </c>
      <c r="F38" s="190">
        <v>812</v>
      </c>
      <c r="G38" s="189"/>
      <c r="H38" s="182"/>
    </row>
    <row r="39" spans="2:18" ht="24">
      <c r="B39" s="188" t="s">
        <v>153</v>
      </c>
      <c r="C39" s="189">
        <f t="shared" si="1"/>
        <v>26884</v>
      </c>
      <c r="D39" s="189">
        <v>3769</v>
      </c>
      <c r="E39" s="189">
        <v>5840</v>
      </c>
      <c r="F39" s="190">
        <v>17275</v>
      </c>
      <c r="G39" s="189"/>
      <c r="H39" s="182"/>
    </row>
    <row r="40" spans="2:18">
      <c r="B40" s="188" t="s">
        <v>173</v>
      </c>
      <c r="C40" s="189">
        <f t="shared" si="1"/>
        <v>162</v>
      </c>
      <c r="D40" s="189">
        <v>15</v>
      </c>
      <c r="E40" s="189">
        <v>35</v>
      </c>
      <c r="F40" s="190">
        <v>112</v>
      </c>
      <c r="G40" s="189"/>
      <c r="H40" s="182"/>
    </row>
    <row r="41" spans="2:18">
      <c r="B41" s="188" t="s">
        <v>174</v>
      </c>
      <c r="C41" s="189">
        <f t="shared" si="1"/>
        <v>16</v>
      </c>
      <c r="D41" s="189">
        <v>0</v>
      </c>
      <c r="E41" s="189">
        <v>11</v>
      </c>
      <c r="F41" s="190">
        <v>5</v>
      </c>
      <c r="G41" s="189"/>
      <c r="H41" s="453" t="s">
        <v>175</v>
      </c>
      <c r="I41" s="453"/>
      <c r="J41" s="453"/>
      <c r="K41" s="453"/>
      <c r="L41" s="453"/>
      <c r="M41" s="453"/>
      <c r="N41" s="453"/>
      <c r="O41" s="453"/>
      <c r="P41" s="453"/>
      <c r="Q41" s="453"/>
      <c r="R41" s="453"/>
    </row>
    <row r="42" spans="2:18">
      <c r="B42" s="188" t="s">
        <v>176</v>
      </c>
      <c r="C42" s="189">
        <f t="shared" si="1"/>
        <v>8</v>
      </c>
      <c r="D42" s="189">
        <v>0</v>
      </c>
      <c r="E42" s="189">
        <v>0</v>
      </c>
      <c r="F42" s="190">
        <v>8</v>
      </c>
      <c r="G42" s="189"/>
      <c r="H42" s="182"/>
    </row>
    <row r="43" spans="2:18">
      <c r="B43" s="188" t="s">
        <v>177</v>
      </c>
      <c r="C43" s="189">
        <f t="shared" si="1"/>
        <v>1030</v>
      </c>
      <c r="D43" s="189">
        <v>37</v>
      </c>
      <c r="E43" s="189">
        <v>128</v>
      </c>
      <c r="F43" s="190">
        <v>865</v>
      </c>
      <c r="G43" s="189"/>
      <c r="H43" s="182"/>
    </row>
    <row r="44" spans="2:18">
      <c r="B44" s="188" t="s">
        <v>178</v>
      </c>
      <c r="C44" s="189">
        <f t="shared" si="1"/>
        <v>64</v>
      </c>
      <c r="D44" s="189">
        <v>3</v>
      </c>
      <c r="E44" s="189">
        <v>20</v>
      </c>
      <c r="F44" s="190">
        <v>41</v>
      </c>
      <c r="G44" s="189"/>
      <c r="H44" s="182"/>
    </row>
    <row r="45" spans="2:18">
      <c r="B45" s="188" t="s">
        <v>179</v>
      </c>
      <c r="C45" s="189">
        <f t="shared" si="1"/>
        <v>422</v>
      </c>
      <c r="D45" s="189">
        <v>23</v>
      </c>
      <c r="E45" s="189">
        <v>272</v>
      </c>
      <c r="F45" s="190">
        <v>127</v>
      </c>
      <c r="G45" s="189"/>
      <c r="H45" s="182"/>
    </row>
    <row r="46" spans="2:18">
      <c r="B46" s="188" t="s">
        <v>151</v>
      </c>
      <c r="C46" s="189">
        <f t="shared" si="1"/>
        <v>10436</v>
      </c>
      <c r="D46" s="189">
        <v>869</v>
      </c>
      <c r="E46" s="189">
        <v>2380</v>
      </c>
      <c r="F46" s="190">
        <v>7187</v>
      </c>
      <c r="G46" s="189"/>
      <c r="H46" s="182"/>
    </row>
    <row r="47" spans="2:18">
      <c r="B47" s="188" t="s">
        <v>180</v>
      </c>
      <c r="C47" s="189">
        <f t="shared" si="1"/>
        <v>14</v>
      </c>
      <c r="D47" s="189">
        <v>1</v>
      </c>
      <c r="E47" s="189">
        <v>5</v>
      </c>
      <c r="F47" s="190">
        <v>8</v>
      </c>
      <c r="G47" s="189"/>
      <c r="H47" s="182"/>
    </row>
    <row r="48" spans="2:18" ht="24">
      <c r="B48" s="188" t="s">
        <v>181</v>
      </c>
      <c r="C48" s="189">
        <f t="shared" si="1"/>
        <v>26</v>
      </c>
      <c r="D48" s="189">
        <v>1</v>
      </c>
      <c r="E48" s="189">
        <v>4</v>
      </c>
      <c r="F48" s="190">
        <v>21</v>
      </c>
      <c r="G48" s="189"/>
      <c r="H48" s="182"/>
    </row>
    <row r="49" spans="2:8">
      <c r="B49" s="188" t="s">
        <v>375</v>
      </c>
      <c r="C49" s="189">
        <f t="shared" si="1"/>
        <v>52</v>
      </c>
      <c r="D49" s="189">
        <v>1</v>
      </c>
      <c r="E49" s="189">
        <v>11</v>
      </c>
      <c r="F49" s="190">
        <v>40</v>
      </c>
      <c r="G49" s="189"/>
      <c r="H49" s="182"/>
    </row>
    <row r="50" spans="2:8">
      <c r="B50" s="188" t="s">
        <v>183</v>
      </c>
      <c r="C50" s="189">
        <f t="shared" si="1"/>
        <v>1029</v>
      </c>
      <c r="D50" s="189">
        <v>76</v>
      </c>
      <c r="E50" s="189">
        <v>171</v>
      </c>
      <c r="F50" s="190">
        <v>782</v>
      </c>
      <c r="G50" s="189"/>
      <c r="H50" s="182"/>
    </row>
    <row r="51" spans="2:8">
      <c r="B51" s="188" t="s">
        <v>184</v>
      </c>
      <c r="C51" s="189">
        <f t="shared" si="1"/>
        <v>20</v>
      </c>
      <c r="D51" s="189">
        <v>0</v>
      </c>
      <c r="E51" s="189">
        <v>2</v>
      </c>
      <c r="F51" s="190">
        <v>18</v>
      </c>
      <c r="G51" s="189"/>
      <c r="H51" s="182"/>
    </row>
    <row r="52" spans="2:8">
      <c r="B52" s="188" t="s">
        <v>185</v>
      </c>
      <c r="C52" s="189">
        <f t="shared" si="1"/>
        <v>1</v>
      </c>
      <c r="D52" s="189">
        <v>0</v>
      </c>
      <c r="E52" s="189">
        <v>0</v>
      </c>
      <c r="F52" s="190">
        <v>1</v>
      </c>
      <c r="G52" s="189"/>
      <c r="H52" s="182"/>
    </row>
    <row r="53" spans="2:8">
      <c r="B53" s="188" t="s">
        <v>137</v>
      </c>
      <c r="C53" s="189">
        <f t="shared" si="1"/>
        <v>1194</v>
      </c>
      <c r="D53" s="189">
        <v>151</v>
      </c>
      <c r="E53" s="189">
        <v>215</v>
      </c>
      <c r="F53" s="190">
        <v>828</v>
      </c>
      <c r="G53" s="189"/>
      <c r="H53" s="182"/>
    </row>
    <row r="54" spans="2:8" ht="24">
      <c r="B54" s="188" t="s">
        <v>186</v>
      </c>
      <c r="C54" s="189">
        <f t="shared" si="1"/>
        <v>201</v>
      </c>
      <c r="D54" s="189">
        <v>21</v>
      </c>
      <c r="E54" s="189">
        <v>39</v>
      </c>
      <c r="F54" s="190">
        <v>141</v>
      </c>
      <c r="G54" s="189"/>
      <c r="H54" s="182"/>
    </row>
    <row r="55" spans="2:8">
      <c r="B55" s="188" t="s">
        <v>187</v>
      </c>
      <c r="C55" s="189">
        <f t="shared" si="1"/>
        <v>108</v>
      </c>
      <c r="D55" s="189">
        <v>7</v>
      </c>
      <c r="E55" s="189">
        <v>28</v>
      </c>
      <c r="F55" s="190">
        <v>73</v>
      </c>
      <c r="G55" s="189"/>
      <c r="H55" s="182"/>
    </row>
    <row r="56" spans="2:8">
      <c r="B56" s="188" t="s">
        <v>22</v>
      </c>
      <c r="C56" s="189">
        <f t="shared" si="1"/>
        <v>761</v>
      </c>
      <c r="D56" s="189">
        <v>12</v>
      </c>
      <c r="E56" s="189">
        <v>187</v>
      </c>
      <c r="F56" s="190">
        <v>562</v>
      </c>
      <c r="G56" s="189"/>
      <c r="H56" s="182"/>
    </row>
    <row r="57" spans="2:8">
      <c r="B57" s="188" t="s">
        <v>188</v>
      </c>
      <c r="C57" s="189">
        <f t="shared" si="1"/>
        <v>1110</v>
      </c>
      <c r="D57" s="189">
        <v>144</v>
      </c>
      <c r="E57" s="189">
        <v>189</v>
      </c>
      <c r="F57" s="190">
        <v>777</v>
      </c>
      <c r="G57" s="189"/>
      <c r="H57" s="182"/>
    </row>
    <row r="58" spans="2:8" ht="24">
      <c r="B58" s="188" t="s">
        <v>189</v>
      </c>
      <c r="C58" s="189">
        <f t="shared" si="1"/>
        <v>65</v>
      </c>
      <c r="D58" s="189">
        <v>2</v>
      </c>
      <c r="E58" s="189">
        <v>6</v>
      </c>
      <c r="F58" s="190">
        <v>57</v>
      </c>
      <c r="G58" s="189"/>
      <c r="H58" s="182"/>
    </row>
    <row r="59" spans="2:8" ht="16.5" customHeight="1">
      <c r="B59" s="188" t="s">
        <v>190</v>
      </c>
      <c r="C59" s="189">
        <f t="shared" si="1"/>
        <v>107</v>
      </c>
      <c r="D59" s="189">
        <v>11</v>
      </c>
      <c r="E59" s="189">
        <v>19</v>
      </c>
      <c r="F59" s="190">
        <v>77</v>
      </c>
      <c r="G59" s="189"/>
      <c r="H59" s="182"/>
    </row>
    <row r="60" spans="2:8">
      <c r="B60" s="188" t="s">
        <v>191</v>
      </c>
      <c r="C60" s="189">
        <f t="shared" si="1"/>
        <v>3</v>
      </c>
      <c r="D60" s="189">
        <v>0</v>
      </c>
      <c r="E60" s="189">
        <v>0</v>
      </c>
      <c r="F60" s="190">
        <v>3</v>
      </c>
      <c r="G60" s="189"/>
      <c r="H60" s="182"/>
    </row>
    <row r="61" spans="2:8">
      <c r="B61" s="188" t="s">
        <v>192</v>
      </c>
      <c r="C61" s="189">
        <f t="shared" si="1"/>
        <v>76</v>
      </c>
      <c r="D61" s="189">
        <v>16</v>
      </c>
      <c r="E61" s="189">
        <v>11</v>
      </c>
      <c r="F61" s="190">
        <v>49</v>
      </c>
      <c r="G61" s="189"/>
      <c r="H61" s="182"/>
    </row>
    <row r="62" spans="2:8">
      <c r="B62" s="188" t="s">
        <v>193</v>
      </c>
      <c r="C62" s="189">
        <f t="shared" si="1"/>
        <v>327</v>
      </c>
      <c r="D62" s="189">
        <v>26</v>
      </c>
      <c r="E62" s="189">
        <v>48</v>
      </c>
      <c r="F62" s="190">
        <v>253</v>
      </c>
      <c r="G62" s="189"/>
      <c r="H62" s="182"/>
    </row>
    <row r="63" spans="2:8">
      <c r="B63" s="188" t="s">
        <v>194</v>
      </c>
      <c r="C63" s="189">
        <f t="shared" si="1"/>
        <v>98</v>
      </c>
      <c r="D63" s="189">
        <v>5</v>
      </c>
      <c r="E63" s="189">
        <v>11</v>
      </c>
      <c r="F63" s="190">
        <v>82</v>
      </c>
      <c r="G63" s="189"/>
      <c r="H63" s="182"/>
    </row>
    <row r="64" spans="2:8">
      <c r="B64" s="188" t="s">
        <v>195</v>
      </c>
      <c r="C64" s="189">
        <f t="shared" si="1"/>
        <v>459</v>
      </c>
      <c r="D64" s="189">
        <v>30</v>
      </c>
      <c r="E64" s="189">
        <v>74</v>
      </c>
      <c r="F64" s="190">
        <v>355</v>
      </c>
      <c r="G64" s="189"/>
      <c r="H64" s="182"/>
    </row>
    <row r="65" spans="2:8">
      <c r="B65" s="188" t="s">
        <v>196</v>
      </c>
      <c r="C65" s="189">
        <f t="shared" si="1"/>
        <v>6</v>
      </c>
      <c r="D65" s="189">
        <v>0</v>
      </c>
      <c r="E65" s="189">
        <v>1</v>
      </c>
      <c r="F65" s="190">
        <v>5</v>
      </c>
      <c r="G65" s="189"/>
      <c r="H65" s="182"/>
    </row>
    <row r="66" spans="2:8" ht="24">
      <c r="B66" s="188" t="s">
        <v>197</v>
      </c>
      <c r="C66" s="189">
        <f t="shared" si="1"/>
        <v>152</v>
      </c>
      <c r="D66" s="189">
        <v>11</v>
      </c>
      <c r="E66" s="189">
        <v>31</v>
      </c>
      <c r="F66" s="190">
        <v>110</v>
      </c>
      <c r="G66" s="189"/>
      <c r="H66" s="182"/>
    </row>
    <row r="67" spans="2:8">
      <c r="B67" s="188" t="s">
        <v>198</v>
      </c>
      <c r="C67" s="189">
        <f t="shared" si="1"/>
        <v>72</v>
      </c>
      <c r="D67" s="189">
        <v>4</v>
      </c>
      <c r="E67" s="189">
        <v>10</v>
      </c>
      <c r="F67" s="190">
        <v>58</v>
      </c>
      <c r="G67" s="189"/>
      <c r="H67" s="182"/>
    </row>
    <row r="68" spans="2:8">
      <c r="B68" s="188" t="s">
        <v>199</v>
      </c>
      <c r="C68" s="189">
        <f t="shared" si="1"/>
        <v>43</v>
      </c>
      <c r="D68" s="189">
        <v>0</v>
      </c>
      <c r="E68" s="189">
        <v>5</v>
      </c>
      <c r="F68" s="190">
        <v>38</v>
      </c>
      <c r="G68" s="189"/>
      <c r="H68" s="182"/>
    </row>
    <row r="69" spans="2:8" ht="24">
      <c r="B69" s="188" t="s">
        <v>200</v>
      </c>
      <c r="C69" s="189">
        <f t="shared" si="1"/>
        <v>276</v>
      </c>
      <c r="D69" s="189">
        <v>39</v>
      </c>
      <c r="E69" s="189">
        <v>55</v>
      </c>
      <c r="F69" s="190">
        <v>182</v>
      </c>
      <c r="G69" s="189"/>
      <c r="H69" s="182"/>
    </row>
    <row r="70" spans="2:8" ht="24">
      <c r="B70" s="188" t="s">
        <v>201</v>
      </c>
      <c r="C70" s="189">
        <f t="shared" si="1"/>
        <v>562</v>
      </c>
      <c r="D70" s="189">
        <v>66</v>
      </c>
      <c r="E70" s="189">
        <v>196</v>
      </c>
      <c r="F70" s="190">
        <v>300</v>
      </c>
      <c r="G70" s="189"/>
      <c r="H70" s="182"/>
    </row>
    <row r="71" spans="2:8">
      <c r="B71" s="188" t="s">
        <v>26</v>
      </c>
      <c r="C71" s="189">
        <f t="shared" ref="C71" si="2">+SUM(D71:F71)</f>
        <v>1917</v>
      </c>
      <c r="D71" s="189">
        <v>189</v>
      </c>
      <c r="E71" s="189">
        <v>485</v>
      </c>
      <c r="F71" s="190">
        <v>1243</v>
      </c>
      <c r="G71" s="189"/>
      <c r="H71" s="182"/>
    </row>
    <row r="72" spans="2:8">
      <c r="B72" s="188" t="s">
        <v>142</v>
      </c>
      <c r="C72" s="189">
        <f>+SUM(D72:F72)</f>
        <v>2250</v>
      </c>
      <c r="D72" s="189">
        <v>118</v>
      </c>
      <c r="E72" s="189">
        <v>343</v>
      </c>
      <c r="F72" s="190">
        <v>1789</v>
      </c>
      <c r="G72" s="189"/>
      <c r="H72" s="182"/>
    </row>
    <row r="73" spans="2:8" ht="14.25" customHeight="1">
      <c r="B73" s="188" t="s">
        <v>202</v>
      </c>
      <c r="C73" s="189">
        <f t="shared" ref="C73:C82" si="3">+SUM(D73:F73)</f>
        <v>49</v>
      </c>
      <c r="D73" s="189">
        <v>13</v>
      </c>
      <c r="E73" s="189">
        <v>7</v>
      </c>
      <c r="F73" s="190">
        <v>29</v>
      </c>
    </row>
    <row r="74" spans="2:8" ht="19.5" customHeight="1">
      <c r="B74" s="188" t="s">
        <v>203</v>
      </c>
      <c r="C74" s="189">
        <f t="shared" si="3"/>
        <v>325</v>
      </c>
      <c r="D74" s="189">
        <v>17</v>
      </c>
      <c r="E74" s="189">
        <v>102</v>
      </c>
      <c r="F74" s="190">
        <v>206</v>
      </c>
      <c r="G74" s="193"/>
    </row>
    <row r="75" spans="2:8" ht="19.5" customHeight="1">
      <c r="B75" s="188" t="s">
        <v>204</v>
      </c>
      <c r="C75" s="189">
        <f t="shared" si="3"/>
        <v>69</v>
      </c>
      <c r="D75" s="189">
        <v>12</v>
      </c>
      <c r="E75" s="189">
        <v>12</v>
      </c>
      <c r="F75" s="190">
        <v>45</v>
      </c>
      <c r="G75" s="193"/>
    </row>
    <row r="76" spans="2:8" ht="19.5" customHeight="1">
      <c r="B76" s="188" t="s">
        <v>205</v>
      </c>
      <c r="C76" s="189">
        <f t="shared" si="3"/>
        <v>61</v>
      </c>
      <c r="D76" s="189">
        <v>9</v>
      </c>
      <c r="E76" s="189">
        <v>19</v>
      </c>
      <c r="F76" s="190">
        <v>33</v>
      </c>
      <c r="G76" s="193"/>
    </row>
    <row r="77" spans="2:8" ht="19.5" customHeight="1">
      <c r="B77" s="188" t="s">
        <v>149</v>
      </c>
      <c r="C77" s="189">
        <f t="shared" si="3"/>
        <v>8601</v>
      </c>
      <c r="D77" s="189">
        <v>1253</v>
      </c>
      <c r="E77" s="189">
        <v>1738</v>
      </c>
      <c r="F77" s="190">
        <v>5610</v>
      </c>
      <c r="G77" s="193"/>
    </row>
    <row r="78" spans="2:8" ht="19.5" customHeight="1">
      <c r="B78" s="188" t="s">
        <v>206</v>
      </c>
      <c r="C78" s="189">
        <f t="shared" si="3"/>
        <v>997</v>
      </c>
      <c r="D78" s="189">
        <v>77</v>
      </c>
      <c r="E78" s="189">
        <v>255</v>
      </c>
      <c r="F78" s="190">
        <v>665</v>
      </c>
      <c r="G78" s="193"/>
    </row>
    <row r="79" spans="2:8">
      <c r="B79" s="188" t="s">
        <v>144</v>
      </c>
      <c r="C79" s="189">
        <f t="shared" si="3"/>
        <v>2685</v>
      </c>
      <c r="D79" s="189">
        <v>247</v>
      </c>
      <c r="E79" s="189">
        <v>744</v>
      </c>
      <c r="F79" s="190">
        <v>1694</v>
      </c>
    </row>
    <row r="80" spans="2:8">
      <c r="B80" s="188" t="s">
        <v>140</v>
      </c>
      <c r="C80" s="189">
        <f t="shared" si="3"/>
        <v>2034</v>
      </c>
      <c r="D80" s="189">
        <v>164</v>
      </c>
      <c r="E80" s="189">
        <v>362</v>
      </c>
      <c r="F80" s="190">
        <v>1508</v>
      </c>
    </row>
    <row r="81" spans="2:12">
      <c r="B81" s="188" t="s">
        <v>29</v>
      </c>
      <c r="C81" s="189">
        <f t="shared" si="3"/>
        <v>8308</v>
      </c>
      <c r="D81" s="189">
        <v>828</v>
      </c>
      <c r="E81" s="189">
        <v>1819</v>
      </c>
      <c r="F81" s="190">
        <v>5661</v>
      </c>
    </row>
    <row r="82" spans="2:12">
      <c r="B82" s="188" t="s">
        <v>30</v>
      </c>
      <c r="C82" s="189">
        <f t="shared" si="3"/>
        <v>7</v>
      </c>
      <c r="D82" s="189">
        <v>0</v>
      </c>
      <c r="E82" s="189">
        <v>1</v>
      </c>
      <c r="F82" s="190">
        <v>6</v>
      </c>
    </row>
    <row r="83" spans="2:12" ht="15.75" thickBot="1">
      <c r="B83" s="194" t="s">
        <v>11</v>
      </c>
      <c r="C83" s="195">
        <f>+SUM(D83:F83)</f>
        <v>6470</v>
      </c>
      <c r="D83" s="195">
        <v>871</v>
      </c>
      <c r="E83" s="195">
        <v>830</v>
      </c>
      <c r="F83" s="196">
        <v>4769</v>
      </c>
    </row>
    <row r="85" spans="2:12" ht="24.75" customHeight="1">
      <c r="B85" s="453" t="s">
        <v>376</v>
      </c>
      <c r="C85" s="453"/>
      <c r="D85" s="453"/>
      <c r="E85" s="453"/>
      <c r="F85" s="453"/>
    </row>
    <row r="86" spans="2:12">
      <c r="B86" s="453" t="s">
        <v>377</v>
      </c>
      <c r="C86" s="453"/>
      <c r="D86" s="453"/>
      <c r="E86" s="453"/>
      <c r="F86" s="453"/>
      <c r="G86" s="453"/>
      <c r="H86" s="453"/>
      <c r="I86" s="453"/>
      <c r="J86" s="453"/>
      <c r="K86" s="453"/>
      <c r="L86" s="453"/>
    </row>
  </sheetData>
  <mergeCells count="8">
    <mergeCell ref="B85:F85"/>
    <mergeCell ref="B86:L86"/>
    <mergeCell ref="B1:F1"/>
    <mergeCell ref="B2:F2"/>
    <mergeCell ref="B4:B5"/>
    <mergeCell ref="C4:C5"/>
    <mergeCell ref="D4:F4"/>
    <mergeCell ref="H41:R41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00E6"/>
  </sheetPr>
  <dimension ref="B1:Q59"/>
  <sheetViews>
    <sheetView showGridLines="0" workbookViewId="0">
      <selection activeCell="G18" sqref="G18"/>
    </sheetView>
  </sheetViews>
  <sheetFormatPr baseColWidth="10" defaultRowHeight="15"/>
  <cols>
    <col min="1" max="1" width="12" style="168"/>
    <col min="2" max="2" width="30.33203125" style="168" bestFit="1" customWidth="1"/>
    <col min="3" max="3" width="16.5" style="168" customWidth="1"/>
    <col min="4" max="16384" width="12" style="168"/>
  </cols>
  <sheetData>
    <row r="1" spans="2:7">
      <c r="B1" s="451" t="s">
        <v>216</v>
      </c>
      <c r="C1" s="451"/>
      <c r="D1" s="451"/>
      <c r="E1" s="451"/>
      <c r="F1" s="451"/>
    </row>
    <row r="2" spans="2:7">
      <c r="B2" s="452" t="s">
        <v>209</v>
      </c>
      <c r="C2" s="452"/>
      <c r="D2" s="452"/>
      <c r="E2" s="452"/>
      <c r="F2" s="452"/>
    </row>
    <row r="3" spans="2:7" ht="15.75" thickBot="1"/>
    <row r="4" spans="2:7" ht="15.75" thickBot="1">
      <c r="B4" s="454" t="s">
        <v>79</v>
      </c>
      <c r="C4" s="456" t="s">
        <v>31</v>
      </c>
      <c r="D4" s="461" t="s">
        <v>108</v>
      </c>
      <c r="E4" s="462"/>
      <c r="F4" s="459"/>
      <c r="G4" s="215"/>
    </row>
    <row r="5" spans="2:7" ht="25.5" customHeight="1" thickBot="1">
      <c r="B5" s="455"/>
      <c r="C5" s="457"/>
      <c r="D5" s="183" t="s">
        <v>36</v>
      </c>
      <c r="E5" s="183" t="s">
        <v>37</v>
      </c>
      <c r="F5" s="184" t="s">
        <v>38</v>
      </c>
      <c r="G5" s="215"/>
    </row>
    <row r="6" spans="2:7">
      <c r="B6" s="200" t="s">
        <v>131</v>
      </c>
      <c r="C6" s="216">
        <f>+SUM(C7:C9)</f>
        <v>88795.40229885091</v>
      </c>
      <c r="D6" s="216">
        <f>+SUM(D7:D9)</f>
        <v>10287.068965517214</v>
      </c>
      <c r="E6" s="216">
        <f>+SUM(E7:E9)</f>
        <v>18029.333333333583</v>
      </c>
      <c r="F6" s="217">
        <f>+SUM(F7:F9)</f>
        <v>60479.000000000116</v>
      </c>
      <c r="G6" s="215"/>
    </row>
    <row r="7" spans="2:7" ht="15.75" customHeight="1">
      <c r="B7" s="202" t="s">
        <v>210</v>
      </c>
      <c r="C7" s="218">
        <f>SUM(D7:F7)</f>
        <v>69218.081214701742</v>
      </c>
      <c r="D7" s="218">
        <v>9001.7582220211407</v>
      </c>
      <c r="E7" s="218">
        <v>15442.952646239801</v>
      </c>
      <c r="F7" s="219">
        <v>44773.370346440803</v>
      </c>
      <c r="G7" s="215"/>
    </row>
    <row r="8" spans="2:7">
      <c r="B8" s="202" t="s">
        <v>211</v>
      </c>
      <c r="C8" s="218">
        <f t="shared" ref="C8:C9" si="0">SUM(D8:F8)</f>
        <v>15038.40392123275</v>
      </c>
      <c r="D8" s="218">
        <v>1063.83294847557</v>
      </c>
      <c r="E8" s="218">
        <v>1948.0719777158799</v>
      </c>
      <c r="F8" s="219">
        <v>12026.4989950413</v>
      </c>
      <c r="G8" s="215"/>
    </row>
    <row r="9" spans="2:7" ht="15.75" thickBot="1">
      <c r="B9" s="204" t="s">
        <v>212</v>
      </c>
      <c r="C9" s="220">
        <f t="shared" si="0"/>
        <v>4538.9171629164139</v>
      </c>
      <c r="D9" s="220">
        <v>221.47779502050199</v>
      </c>
      <c r="E9" s="220">
        <v>638.30870937790201</v>
      </c>
      <c r="F9" s="221">
        <v>3679.13065851801</v>
      </c>
      <c r="G9" s="215"/>
    </row>
    <row r="10" spans="2:7" ht="8.25" customHeight="1"/>
    <row r="11" spans="2:7" ht="22.5" customHeight="1">
      <c r="B11" s="460"/>
      <c r="C11" s="460"/>
      <c r="D11" s="460"/>
      <c r="E11" s="460"/>
      <c r="F11" s="460"/>
    </row>
    <row r="12" spans="2:7">
      <c r="B12" s="213"/>
    </row>
    <row r="13" spans="2:7" ht="15.75" thickBot="1">
      <c r="B13" s="213"/>
    </row>
    <row r="14" spans="2:7" ht="24.75" thickBot="1">
      <c r="B14" s="222"/>
      <c r="C14" s="223" t="s">
        <v>31</v>
      </c>
      <c r="D14" s="207" t="s">
        <v>36</v>
      </c>
      <c r="E14" s="207" t="s">
        <v>37</v>
      </c>
      <c r="F14" s="208" t="s">
        <v>38</v>
      </c>
    </row>
    <row r="15" spans="2:7">
      <c r="B15" s="224" t="s">
        <v>210</v>
      </c>
      <c r="C15" s="225">
        <v>0.77952325709095294</v>
      </c>
      <c r="D15" s="225">
        <v>0.87505568905929354</v>
      </c>
      <c r="E15" s="225">
        <v>0.85654596100278735</v>
      </c>
      <c r="F15" s="225">
        <v>0.74031267624201336</v>
      </c>
    </row>
    <row r="16" spans="2:7">
      <c r="B16" s="224" t="s">
        <v>211</v>
      </c>
      <c r="C16" s="225">
        <v>0.16936016428665202</v>
      </c>
      <c r="D16" s="225">
        <v>0.10341458310832709</v>
      </c>
      <c r="E16" s="225">
        <v>0.10805013927576455</v>
      </c>
      <c r="F16" s="225">
        <v>0.19885413110404065</v>
      </c>
    </row>
    <row r="17" spans="2:14">
      <c r="B17" s="224" t="s">
        <v>212</v>
      </c>
      <c r="C17" s="225">
        <v>5.1116578622395048E-2</v>
      </c>
      <c r="D17" s="225">
        <v>2.1529727832379397E-2</v>
      </c>
      <c r="E17" s="225">
        <v>3.5403899721448008E-2</v>
      </c>
      <c r="F17" s="225">
        <v>6.0833192653945989E-2</v>
      </c>
    </row>
    <row r="21" spans="2:14" ht="8.25" customHeight="1"/>
    <row r="22" spans="2:14" ht="23.25" customHeight="1">
      <c r="I22" s="460"/>
      <c r="J22" s="460"/>
      <c r="K22" s="460"/>
      <c r="L22" s="460"/>
      <c r="M22" s="460"/>
      <c r="N22" s="460"/>
    </row>
    <row r="28" spans="2:14">
      <c r="N28" s="226"/>
    </row>
    <row r="29" spans="2:14">
      <c r="N29" s="226"/>
    </row>
    <row r="30" spans="2:14">
      <c r="N30" s="226"/>
    </row>
    <row r="31" spans="2:14">
      <c r="N31" s="226"/>
    </row>
    <row r="32" spans="2:14">
      <c r="N32" s="226"/>
    </row>
    <row r="33" spans="2:17">
      <c r="N33" s="226"/>
    </row>
    <row r="34" spans="2:17">
      <c r="N34" s="226"/>
    </row>
    <row r="35" spans="2:17">
      <c r="N35" s="226"/>
    </row>
    <row r="37" spans="2:17" ht="24.75" customHeight="1">
      <c r="B37" s="453"/>
      <c r="C37" s="453"/>
      <c r="D37" s="453"/>
      <c r="E37" s="453"/>
      <c r="F37" s="453"/>
    </row>
    <row r="48" spans="2:17">
      <c r="Q48" s="226"/>
    </row>
    <row r="53" spans="7:7">
      <c r="G53" s="227"/>
    </row>
    <row r="54" spans="7:7">
      <c r="G54" s="227"/>
    </row>
    <row r="55" spans="7:7">
      <c r="G55" s="227"/>
    </row>
    <row r="56" spans="7:7">
      <c r="G56" s="227"/>
    </row>
    <row r="57" spans="7:7">
      <c r="G57" s="227"/>
    </row>
    <row r="58" spans="7:7">
      <c r="G58" s="227"/>
    </row>
    <row r="59" spans="7:7">
      <c r="G59" s="227"/>
    </row>
  </sheetData>
  <mergeCells count="8">
    <mergeCell ref="I22:N22"/>
    <mergeCell ref="B37:F37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00E6"/>
  </sheetPr>
  <dimension ref="B1:N97"/>
  <sheetViews>
    <sheetView showGridLines="0" workbookViewId="0">
      <selection activeCell="C55" sqref="C55"/>
    </sheetView>
  </sheetViews>
  <sheetFormatPr baseColWidth="10" defaultRowHeight="15"/>
  <cols>
    <col min="1" max="1" width="12" style="168"/>
    <col min="2" max="2" width="20.83203125" style="197" customWidth="1"/>
    <col min="3" max="3" width="15.1640625" style="197" customWidth="1"/>
    <col min="4" max="6" width="15.83203125" style="168" customWidth="1"/>
    <col min="7" max="16384" width="12" style="168"/>
  </cols>
  <sheetData>
    <row r="1" spans="2:8">
      <c r="B1" s="451" t="s">
        <v>217</v>
      </c>
      <c r="C1" s="451"/>
      <c r="D1" s="451"/>
      <c r="E1" s="451"/>
      <c r="F1" s="451"/>
    </row>
    <row r="2" spans="2:8">
      <c r="B2" s="452" t="s">
        <v>207</v>
      </c>
      <c r="C2" s="452"/>
      <c r="D2" s="452"/>
      <c r="E2" s="452"/>
      <c r="F2" s="452"/>
      <c r="G2" s="198"/>
      <c r="H2" s="199"/>
    </row>
    <row r="3" spans="2:8" ht="15.75" thickBot="1">
      <c r="B3" s="463"/>
      <c r="C3" s="463"/>
      <c r="D3" s="463"/>
      <c r="E3" s="463"/>
      <c r="F3" s="463"/>
      <c r="G3" s="463"/>
      <c r="H3" s="199"/>
    </row>
    <row r="4" spans="2:8" ht="15.75" thickBot="1">
      <c r="B4" s="454" t="s">
        <v>85</v>
      </c>
      <c r="C4" s="456" t="s">
        <v>31</v>
      </c>
      <c r="D4" s="464" t="s">
        <v>108</v>
      </c>
      <c r="E4" s="458"/>
      <c r="F4" s="459"/>
      <c r="G4" s="239"/>
      <c r="H4" s="199"/>
    </row>
    <row r="5" spans="2:8" ht="15.75" thickBot="1">
      <c r="B5" s="455"/>
      <c r="C5" s="457"/>
      <c r="D5" s="183" t="s">
        <v>36</v>
      </c>
      <c r="E5" s="183" t="s">
        <v>37</v>
      </c>
      <c r="F5" s="184" t="s">
        <v>38</v>
      </c>
      <c r="H5" s="199"/>
    </row>
    <row r="6" spans="2:8" ht="16.5" customHeight="1">
      <c r="B6" s="200" t="s">
        <v>131</v>
      </c>
      <c r="C6" s="76">
        <f>+SUM(D6:F6)</f>
        <v>88795.333333333343</v>
      </c>
      <c r="D6" s="76">
        <f>+SUM(D7:D17)</f>
        <v>10287</v>
      </c>
      <c r="E6" s="76">
        <f t="shared" ref="E6" si="0">+SUM(E7:E17)</f>
        <v>18029.33333333335</v>
      </c>
      <c r="F6" s="201">
        <f t="shared" ref="F6" si="1">+SUM(F7:F17)</f>
        <v>60479</v>
      </c>
      <c r="H6" s="199"/>
    </row>
    <row r="7" spans="2:8" ht="18.75" customHeight="1">
      <c r="B7" s="202" t="s">
        <v>1</v>
      </c>
      <c r="C7" s="74">
        <f t="shared" ref="C7:C16" si="2">+SUM(D7:F7)</f>
        <v>53323</v>
      </c>
      <c r="D7" s="74">
        <v>6576</v>
      </c>
      <c r="E7" s="74">
        <v>10562</v>
      </c>
      <c r="F7" s="203">
        <v>36185</v>
      </c>
      <c r="H7" s="199"/>
    </row>
    <row r="8" spans="2:8" ht="18.75" customHeight="1">
      <c r="B8" s="202" t="s">
        <v>2</v>
      </c>
      <c r="C8" s="74">
        <f t="shared" si="2"/>
        <v>15786</v>
      </c>
      <c r="D8" s="74">
        <v>1341</v>
      </c>
      <c r="E8" s="74">
        <v>3740</v>
      </c>
      <c r="F8" s="203">
        <v>10705</v>
      </c>
      <c r="H8" s="199"/>
    </row>
    <row r="9" spans="2:8" ht="18.75" customHeight="1">
      <c r="B9" s="202" t="s">
        <v>3</v>
      </c>
      <c r="C9" s="74">
        <f t="shared" si="2"/>
        <v>9133</v>
      </c>
      <c r="D9" s="74">
        <v>944</v>
      </c>
      <c r="E9" s="74">
        <v>1806</v>
      </c>
      <c r="F9" s="203">
        <v>6383</v>
      </c>
      <c r="H9" s="199"/>
    </row>
    <row r="10" spans="2:8" ht="18.75" customHeight="1">
      <c r="B10" s="202" t="s">
        <v>4</v>
      </c>
      <c r="C10" s="74">
        <f t="shared" si="2"/>
        <v>1814</v>
      </c>
      <c r="D10" s="74">
        <v>206</v>
      </c>
      <c r="E10" s="74">
        <v>577</v>
      </c>
      <c r="F10" s="203">
        <v>1031</v>
      </c>
      <c r="H10" s="199"/>
    </row>
    <row r="11" spans="2:8" ht="18.75" customHeight="1">
      <c r="B11" s="202" t="s">
        <v>5</v>
      </c>
      <c r="C11" s="74">
        <f t="shared" si="2"/>
        <v>839</v>
      </c>
      <c r="D11" s="74">
        <v>142</v>
      </c>
      <c r="E11" s="74">
        <v>180</v>
      </c>
      <c r="F11" s="203">
        <v>517</v>
      </c>
      <c r="H11" s="199"/>
    </row>
    <row r="12" spans="2:8" ht="18.75" customHeight="1">
      <c r="B12" s="202" t="s">
        <v>6</v>
      </c>
      <c r="C12" s="74">
        <f t="shared" si="2"/>
        <v>544</v>
      </c>
      <c r="D12" s="74">
        <v>83</v>
      </c>
      <c r="E12" s="74">
        <v>90</v>
      </c>
      <c r="F12" s="203">
        <v>371</v>
      </c>
      <c r="H12" s="199"/>
    </row>
    <row r="13" spans="2:8" ht="18.75" customHeight="1">
      <c r="B13" s="202" t="s">
        <v>7</v>
      </c>
      <c r="C13" s="74">
        <f t="shared" si="2"/>
        <v>519</v>
      </c>
      <c r="D13" s="74">
        <v>67</v>
      </c>
      <c r="E13" s="74">
        <v>180</v>
      </c>
      <c r="F13" s="203">
        <v>272</v>
      </c>
      <c r="H13" s="199"/>
    </row>
    <row r="14" spans="2:8" ht="18.75" customHeight="1">
      <c r="B14" s="202" t="s">
        <v>8</v>
      </c>
      <c r="C14" s="74">
        <f t="shared" si="2"/>
        <v>84</v>
      </c>
      <c r="D14" s="74">
        <v>14</v>
      </c>
      <c r="E14" s="74">
        <v>16</v>
      </c>
      <c r="F14" s="203">
        <v>54</v>
      </c>
      <c r="H14" s="199"/>
    </row>
    <row r="15" spans="2:8" ht="18.75" customHeight="1">
      <c r="B15" s="202" t="s">
        <v>9</v>
      </c>
      <c r="C15" s="74">
        <f t="shared" si="2"/>
        <v>32</v>
      </c>
      <c r="D15" s="74">
        <v>4</v>
      </c>
      <c r="E15" s="74">
        <v>2</v>
      </c>
      <c r="F15" s="203">
        <v>26</v>
      </c>
      <c r="H15" s="199"/>
    </row>
    <row r="16" spans="2:8" ht="18.75" customHeight="1">
      <c r="B16" s="202" t="s">
        <v>10</v>
      </c>
      <c r="C16" s="74">
        <f t="shared" si="2"/>
        <v>109</v>
      </c>
      <c r="D16" s="74">
        <v>6</v>
      </c>
      <c r="E16" s="74">
        <v>19</v>
      </c>
      <c r="F16" s="203">
        <v>84</v>
      </c>
      <c r="H16" s="199"/>
    </row>
    <row r="17" spans="2:14" ht="15.75" thickBot="1">
      <c r="B17" s="204" t="s">
        <v>11</v>
      </c>
      <c r="C17" s="205">
        <f>+SUM(D17:F17)</f>
        <v>6612.3333333333503</v>
      </c>
      <c r="D17" s="205">
        <v>904</v>
      </c>
      <c r="E17" s="205">
        <v>857.33333333334997</v>
      </c>
      <c r="F17" s="206">
        <v>4851</v>
      </c>
      <c r="H17" s="199"/>
    </row>
    <row r="18" spans="2:14" ht="9" customHeight="1">
      <c r="H18" s="199"/>
    </row>
    <row r="19" spans="2:14" ht="28.5" customHeight="1">
      <c r="B19" s="453" t="s">
        <v>372</v>
      </c>
      <c r="C19" s="453"/>
      <c r="D19" s="453"/>
      <c r="E19" s="453"/>
      <c r="F19" s="453"/>
      <c r="I19" s="453" t="s">
        <v>372</v>
      </c>
      <c r="J19" s="453"/>
      <c r="K19" s="453"/>
      <c r="L19" s="453"/>
      <c r="M19" s="453"/>
      <c r="N19" s="453"/>
    </row>
    <row r="22" spans="2:14" ht="15.75" thickBot="1"/>
    <row r="23" spans="2:14" ht="15.75" thickBot="1">
      <c r="B23" s="465" t="s">
        <v>85</v>
      </c>
      <c r="C23" s="467" t="s">
        <v>31</v>
      </c>
      <c r="D23" s="469" t="s">
        <v>108</v>
      </c>
      <c r="E23" s="470"/>
      <c r="F23" s="471"/>
    </row>
    <row r="24" spans="2:14" ht="15.75" thickBot="1">
      <c r="B24" s="466"/>
      <c r="C24" s="468"/>
      <c r="D24" s="207" t="s">
        <v>36</v>
      </c>
      <c r="E24" s="207" t="s">
        <v>37</v>
      </c>
      <c r="F24" s="208" t="s">
        <v>38</v>
      </c>
    </row>
    <row r="25" spans="2:14">
      <c r="B25" s="209" t="s">
        <v>31</v>
      </c>
      <c r="C25" s="210">
        <f>+C6/$C$6</f>
        <v>1</v>
      </c>
      <c r="D25" s="210">
        <f>+D6/D6</f>
        <v>1</v>
      </c>
      <c r="E25" s="210">
        <f>+E6/E6</f>
        <v>1</v>
      </c>
      <c r="F25" s="210">
        <f>+F6/F6</f>
        <v>1</v>
      </c>
    </row>
    <row r="26" spans="2:14">
      <c r="B26" s="211" t="s">
        <v>11</v>
      </c>
      <c r="C26" s="212">
        <f>+C17/$C$6</f>
        <v>7.4467126650800144E-2</v>
      </c>
      <c r="D26" s="212">
        <f>+D17/$D$6</f>
        <v>8.7877904150870031E-2</v>
      </c>
      <c r="E26" s="212">
        <f>+E17/$E$6</f>
        <v>4.7552137257802982E-2</v>
      </c>
      <c r="F26" s="212">
        <f>+F17/F6</f>
        <v>8.0209659551249188E-2</v>
      </c>
    </row>
    <row r="27" spans="2:14">
      <c r="B27" s="211" t="s">
        <v>10</v>
      </c>
      <c r="C27" s="212">
        <f>+C16/$C$6</f>
        <v>1.2275419879423091E-3</v>
      </c>
      <c r="D27" s="212">
        <f>+D16/$D$6</f>
        <v>5.8326042578011087E-4</v>
      </c>
      <c r="E27" s="212">
        <f>+E16/$E$6</f>
        <v>1.0538381896169197E-3</v>
      </c>
      <c r="F27" s="212">
        <f>+F16/F6</f>
        <v>1.3889118537012848E-3</v>
      </c>
    </row>
    <row r="28" spans="2:14">
      <c r="B28" s="211" t="s">
        <v>9</v>
      </c>
      <c r="C28" s="212">
        <f>+C15/$C$6</f>
        <v>3.6037929921242103E-4</v>
      </c>
      <c r="D28" s="212">
        <f>+D15/$D$6</f>
        <v>3.8884028385340719E-4</v>
      </c>
      <c r="E28" s="212">
        <f>+E15/$E$6</f>
        <v>1.1093033574914943E-4</v>
      </c>
      <c r="F28" s="212">
        <f>+F15/F6</f>
        <v>4.2990128805039766E-4</v>
      </c>
    </row>
    <row r="29" spans="2:14">
      <c r="B29" s="211" t="s">
        <v>8</v>
      </c>
      <c r="C29" s="212">
        <f>+C14/$C$6</f>
        <v>9.4599566043260524E-4</v>
      </c>
      <c r="D29" s="212">
        <f>+D14/$D$6</f>
        <v>1.3609409934869253E-3</v>
      </c>
      <c r="E29" s="212">
        <f>+E14/$E$6</f>
        <v>8.8744268599319541E-4</v>
      </c>
      <c r="F29" s="212">
        <f>+F14/F6</f>
        <v>8.9287190595082591E-4</v>
      </c>
    </row>
    <row r="30" spans="2:14">
      <c r="B30" s="211" t="s">
        <v>7</v>
      </c>
      <c r="C30" s="212">
        <f>+C13/$C$6</f>
        <v>5.844901759101454E-3</v>
      </c>
      <c r="D30" s="212">
        <f>+D13/$D$6</f>
        <v>6.5130747545445707E-3</v>
      </c>
      <c r="E30" s="212">
        <f>+E13/$E$6</f>
        <v>9.9837302174234487E-3</v>
      </c>
      <c r="F30" s="212">
        <f>+F13/F6</f>
        <v>4.4974288596041599E-3</v>
      </c>
    </row>
    <row r="31" spans="2:14" ht="17.25" customHeight="1">
      <c r="B31" s="211" t="s">
        <v>6</v>
      </c>
      <c r="C31" s="212">
        <f>+C12/$C$6</f>
        <v>6.126448086611158E-3</v>
      </c>
      <c r="D31" s="212">
        <f>+D12/$D$6</f>
        <v>8.0684358899581997E-3</v>
      </c>
      <c r="E31" s="212">
        <f>+E12/$E$6</f>
        <v>4.9918651087117244E-3</v>
      </c>
      <c r="F31" s="212">
        <f>+F12/F6</f>
        <v>6.1343606871806745E-3</v>
      </c>
    </row>
    <row r="32" spans="2:14">
      <c r="B32" s="211" t="s">
        <v>5</v>
      </c>
      <c r="C32" s="212">
        <f>+C11/$C$6</f>
        <v>9.4486947512256638E-3</v>
      </c>
      <c r="D32" s="212">
        <f>+D11/$D$6</f>
        <v>1.3803830076795956E-2</v>
      </c>
      <c r="E32" s="212">
        <f>+E11/$E$6</f>
        <v>9.9837302174234487E-3</v>
      </c>
      <c r="F32" s="212">
        <f>+F11/F6</f>
        <v>8.5484217662329075E-3</v>
      </c>
    </row>
    <row r="33" spans="2:9">
      <c r="B33" s="211" t="s">
        <v>4</v>
      </c>
      <c r="C33" s="212">
        <f>+C10/$C$6</f>
        <v>2.0429001524104116E-2</v>
      </c>
      <c r="D33" s="212">
        <f>+D10/$D$6</f>
        <v>2.0025274618450471E-2</v>
      </c>
      <c r="E33" s="212">
        <f>+E10/$E$6</f>
        <v>3.2003401863629613E-2</v>
      </c>
      <c r="F33" s="212">
        <f>+F10/F6</f>
        <v>1.7047239537690769E-2</v>
      </c>
    </row>
    <row r="34" spans="2:9">
      <c r="B34" s="211" t="s">
        <v>3</v>
      </c>
      <c r="C34" s="212">
        <f>+C9/$C$6</f>
        <v>0.10285450436584503</v>
      </c>
      <c r="D34" s="212">
        <f>+D9/$D$6</f>
        <v>9.1766306989404106E-2</v>
      </c>
      <c r="E34" s="212">
        <f>+E9/$E$6</f>
        <v>0.10017009318148193</v>
      </c>
      <c r="F34" s="212">
        <f>+F9/F6</f>
        <v>0.10554076621637262</v>
      </c>
    </row>
    <row r="35" spans="2:9">
      <c r="B35" s="211" t="s">
        <v>2</v>
      </c>
      <c r="C35" s="212">
        <f>+C8/$C$6</f>
        <v>0.17777961304272746</v>
      </c>
      <c r="D35" s="212">
        <f>+D8/$D$6</f>
        <v>0.13035870516185477</v>
      </c>
      <c r="E35" s="212">
        <f>+E8/$E$6</f>
        <v>0.20743972785090944</v>
      </c>
      <c r="F35" s="212">
        <f>+F8/F6</f>
        <v>0.17700358802228872</v>
      </c>
    </row>
    <row r="36" spans="2:9">
      <c r="B36" s="211" t="s">
        <v>1</v>
      </c>
      <c r="C36" s="212">
        <f>+C7/$C$6</f>
        <v>0.60051579287199774</v>
      </c>
      <c r="D36" s="212">
        <f>+D7/$D$6</f>
        <v>0.63925342665500151</v>
      </c>
      <c r="E36" s="212">
        <f>+E7/$E$6</f>
        <v>0.58582310309125818</v>
      </c>
      <c r="F36" s="212">
        <f>+F7/F6</f>
        <v>0.59830685031167841</v>
      </c>
    </row>
    <row r="38" spans="2:9" ht="15.75" thickBot="1">
      <c r="I38" s="213" t="s">
        <v>208</v>
      </c>
    </row>
    <row r="39" spans="2:9" ht="15.75" thickBot="1">
      <c r="B39" s="465" t="s">
        <v>85</v>
      </c>
      <c r="C39" s="467" t="s">
        <v>31</v>
      </c>
      <c r="D39" s="469" t="s">
        <v>108</v>
      </c>
      <c r="E39" s="470"/>
      <c r="F39" s="471"/>
    </row>
    <row r="40" spans="2:9" ht="15.75" thickBot="1">
      <c r="B40" s="466"/>
      <c r="C40" s="468"/>
      <c r="D40" s="207" t="s">
        <v>36</v>
      </c>
      <c r="E40" s="207" t="s">
        <v>37</v>
      </c>
      <c r="F40" s="208" t="s">
        <v>38</v>
      </c>
    </row>
    <row r="41" spans="2:9">
      <c r="B41" s="209" t="s">
        <v>31</v>
      </c>
      <c r="C41" s="210">
        <f>+C6/$C$6</f>
        <v>1</v>
      </c>
      <c r="D41" s="210">
        <f>+D6/$D$6</f>
        <v>1</v>
      </c>
      <c r="E41" s="210">
        <f>+E6/$E$6</f>
        <v>1</v>
      </c>
      <c r="F41" s="210">
        <f>+F6/$F$6</f>
        <v>1</v>
      </c>
    </row>
    <row r="42" spans="2:9">
      <c r="B42" s="211" t="s">
        <v>1</v>
      </c>
      <c r="C42" s="212">
        <f>+C7/$C$6</f>
        <v>0.60051579287199774</v>
      </c>
      <c r="D42" s="212">
        <f>+D7/$D$6</f>
        <v>0.63925342665500151</v>
      </c>
      <c r="E42" s="212">
        <f>+E7/$E$6</f>
        <v>0.58582310309125818</v>
      </c>
      <c r="F42" s="212">
        <f>+F7/$F$6</f>
        <v>0.59830685031167841</v>
      </c>
    </row>
    <row r="43" spans="2:9">
      <c r="B43" s="211" t="s">
        <v>2</v>
      </c>
      <c r="C43" s="212">
        <f>+C8/$C$6</f>
        <v>0.17777961304272746</v>
      </c>
      <c r="D43" s="212">
        <f t="shared" ref="D43:D52" si="3">+D8/$D$6</f>
        <v>0.13035870516185477</v>
      </c>
      <c r="E43" s="212">
        <f t="shared" ref="E43:E52" si="4">+E8/$E$6</f>
        <v>0.20743972785090944</v>
      </c>
      <c r="F43" s="212">
        <f t="shared" ref="F43:F52" si="5">+F8/$F$6</f>
        <v>0.17700358802228872</v>
      </c>
    </row>
    <row r="44" spans="2:9">
      <c r="B44" s="211" t="s">
        <v>3</v>
      </c>
      <c r="C44" s="212">
        <f t="shared" ref="C44:C52" si="6">+C9/$C$6</f>
        <v>0.10285450436584503</v>
      </c>
      <c r="D44" s="212">
        <f t="shared" si="3"/>
        <v>9.1766306989404106E-2</v>
      </c>
      <c r="E44" s="212">
        <f t="shared" si="4"/>
        <v>0.10017009318148193</v>
      </c>
      <c r="F44" s="212">
        <f t="shared" si="5"/>
        <v>0.10554076621637262</v>
      </c>
    </row>
    <row r="45" spans="2:9">
      <c r="B45" s="211" t="s">
        <v>4</v>
      </c>
      <c r="C45" s="212">
        <f t="shared" si="6"/>
        <v>2.0429001524104116E-2</v>
      </c>
      <c r="D45" s="212">
        <f t="shared" si="3"/>
        <v>2.0025274618450471E-2</v>
      </c>
      <c r="E45" s="212">
        <f t="shared" si="4"/>
        <v>3.2003401863629613E-2</v>
      </c>
      <c r="F45" s="212">
        <f t="shared" si="5"/>
        <v>1.7047239537690769E-2</v>
      </c>
    </row>
    <row r="46" spans="2:9">
      <c r="B46" s="211" t="s">
        <v>5</v>
      </c>
      <c r="C46" s="212">
        <f t="shared" si="6"/>
        <v>9.4486947512256638E-3</v>
      </c>
      <c r="D46" s="212">
        <f t="shared" si="3"/>
        <v>1.3803830076795956E-2</v>
      </c>
      <c r="E46" s="212">
        <f t="shared" si="4"/>
        <v>9.9837302174234487E-3</v>
      </c>
      <c r="F46" s="212">
        <f t="shared" si="5"/>
        <v>8.5484217662329075E-3</v>
      </c>
    </row>
    <row r="47" spans="2:9">
      <c r="B47" s="211" t="s">
        <v>6</v>
      </c>
      <c r="C47" s="212">
        <f t="shared" si="6"/>
        <v>6.126448086611158E-3</v>
      </c>
      <c r="D47" s="212">
        <f t="shared" si="3"/>
        <v>8.0684358899581997E-3</v>
      </c>
      <c r="E47" s="212">
        <f t="shared" si="4"/>
        <v>4.9918651087117244E-3</v>
      </c>
      <c r="F47" s="212">
        <f t="shared" si="5"/>
        <v>6.1343606871806745E-3</v>
      </c>
    </row>
    <row r="48" spans="2:9">
      <c r="B48" s="211" t="s">
        <v>7</v>
      </c>
      <c r="C48" s="212">
        <f t="shared" si="6"/>
        <v>5.844901759101454E-3</v>
      </c>
      <c r="D48" s="212">
        <f t="shared" si="3"/>
        <v>6.5130747545445707E-3</v>
      </c>
      <c r="E48" s="212">
        <f t="shared" si="4"/>
        <v>9.9837302174234487E-3</v>
      </c>
      <c r="F48" s="212">
        <f t="shared" si="5"/>
        <v>4.4974288596041599E-3</v>
      </c>
    </row>
    <row r="49" spans="2:6">
      <c r="B49" s="211" t="s">
        <v>8</v>
      </c>
      <c r="C49" s="212">
        <f t="shared" si="6"/>
        <v>9.4599566043260524E-4</v>
      </c>
      <c r="D49" s="212">
        <f t="shared" si="3"/>
        <v>1.3609409934869253E-3</v>
      </c>
      <c r="E49" s="212">
        <f t="shared" si="4"/>
        <v>8.8744268599319541E-4</v>
      </c>
      <c r="F49" s="212">
        <f t="shared" si="5"/>
        <v>8.9287190595082591E-4</v>
      </c>
    </row>
    <row r="50" spans="2:6">
      <c r="B50" s="211" t="s">
        <v>9</v>
      </c>
      <c r="C50" s="212">
        <f t="shared" si="6"/>
        <v>3.6037929921242103E-4</v>
      </c>
      <c r="D50" s="212">
        <f t="shared" si="3"/>
        <v>3.8884028385340719E-4</v>
      </c>
      <c r="E50" s="212">
        <f t="shared" si="4"/>
        <v>1.1093033574914943E-4</v>
      </c>
      <c r="F50" s="212">
        <f t="shared" si="5"/>
        <v>4.2990128805039766E-4</v>
      </c>
    </row>
    <row r="51" spans="2:6">
      <c r="B51" s="211" t="s">
        <v>10</v>
      </c>
      <c r="C51" s="212">
        <f t="shared" si="6"/>
        <v>1.2275419879423091E-3</v>
      </c>
      <c r="D51" s="212">
        <f t="shared" si="3"/>
        <v>5.8326042578011087E-4</v>
      </c>
      <c r="E51" s="212">
        <f t="shared" si="4"/>
        <v>1.0538381896169197E-3</v>
      </c>
      <c r="F51" s="212">
        <f t="shared" si="5"/>
        <v>1.3889118537012848E-3</v>
      </c>
    </row>
    <row r="52" spans="2:6">
      <c r="B52" s="211" t="s">
        <v>11</v>
      </c>
      <c r="C52" s="212">
        <f t="shared" si="6"/>
        <v>7.4467126650800144E-2</v>
      </c>
      <c r="D52" s="212">
        <f t="shared" si="3"/>
        <v>8.7877904150870031E-2</v>
      </c>
      <c r="E52" s="212">
        <f t="shared" si="4"/>
        <v>4.7552137257802982E-2</v>
      </c>
      <c r="F52" s="212">
        <f t="shared" si="5"/>
        <v>8.0209659551249188E-2</v>
      </c>
    </row>
    <row r="54" spans="2:6">
      <c r="C54" s="214">
        <f>SUM(C42:C44)</f>
        <v>0.88114991028057021</v>
      </c>
    </row>
    <row r="55" spans="2:6">
      <c r="C55" s="214">
        <f>SUM(C45:C48)</f>
        <v>4.1849046121042392E-2</v>
      </c>
    </row>
    <row r="56" spans="2:6">
      <c r="C56" s="214">
        <f>SUM(C49:C51)</f>
        <v>2.5339169475873356E-3</v>
      </c>
    </row>
    <row r="57" spans="2:6">
      <c r="C57" s="168"/>
    </row>
    <row r="58" spans="2:6">
      <c r="C58" s="168"/>
    </row>
    <row r="59" spans="2:6">
      <c r="C59" s="168"/>
    </row>
    <row r="60" spans="2:6">
      <c r="C60" s="168"/>
    </row>
    <row r="61" spans="2:6">
      <c r="C61" s="168"/>
    </row>
    <row r="62" spans="2:6">
      <c r="C62" s="168"/>
    </row>
    <row r="63" spans="2:6">
      <c r="C63" s="168"/>
    </row>
    <row r="64" spans="2:6">
      <c r="C64" s="168"/>
    </row>
    <row r="65" spans="3:3">
      <c r="C65" s="168"/>
    </row>
    <row r="66" spans="3:3">
      <c r="C66" s="168"/>
    </row>
    <row r="67" spans="3:3">
      <c r="C67" s="168"/>
    </row>
    <row r="68" spans="3:3">
      <c r="C68" s="168"/>
    </row>
    <row r="69" spans="3:3">
      <c r="C69" s="168"/>
    </row>
    <row r="70" spans="3:3">
      <c r="C70" s="168"/>
    </row>
    <row r="71" spans="3:3">
      <c r="C71" s="168"/>
    </row>
    <row r="72" spans="3:3">
      <c r="C72" s="168"/>
    </row>
    <row r="73" spans="3:3">
      <c r="C73" s="168"/>
    </row>
    <row r="74" spans="3:3">
      <c r="C74" s="168"/>
    </row>
    <row r="75" spans="3:3">
      <c r="C75" s="168"/>
    </row>
    <row r="76" spans="3:3">
      <c r="C76" s="168"/>
    </row>
    <row r="77" spans="3:3">
      <c r="C77" s="168"/>
    </row>
    <row r="78" spans="3:3">
      <c r="C78" s="168"/>
    </row>
    <row r="79" spans="3:3">
      <c r="C79" s="168"/>
    </row>
    <row r="80" spans="3:3">
      <c r="C80" s="168"/>
    </row>
    <row r="81" spans="3:3">
      <c r="C81" s="168"/>
    </row>
    <row r="82" spans="3:3">
      <c r="C82" s="168"/>
    </row>
    <row r="83" spans="3:3">
      <c r="C83" s="168"/>
    </row>
    <row r="84" spans="3:3">
      <c r="C84" s="168"/>
    </row>
    <row r="85" spans="3:3">
      <c r="C85" s="168"/>
    </row>
    <row r="86" spans="3:3">
      <c r="C86" s="168"/>
    </row>
    <row r="87" spans="3:3">
      <c r="C87" s="168"/>
    </row>
    <row r="88" spans="3:3">
      <c r="C88" s="168"/>
    </row>
    <row r="89" spans="3:3">
      <c r="C89" s="168"/>
    </row>
    <row r="90" spans="3:3">
      <c r="C90" s="168"/>
    </row>
    <row r="91" spans="3:3">
      <c r="C91" s="168"/>
    </row>
    <row r="92" spans="3:3">
      <c r="C92" s="168"/>
    </row>
    <row r="93" spans="3:3">
      <c r="C93" s="168"/>
    </row>
    <row r="94" spans="3:3">
      <c r="C94" s="168"/>
    </row>
    <row r="95" spans="3:3">
      <c r="C95" s="168"/>
    </row>
    <row r="96" spans="3:3">
      <c r="C96" s="168"/>
    </row>
    <row r="97" spans="3:3">
      <c r="C97" s="168"/>
    </row>
  </sheetData>
  <mergeCells count="14">
    <mergeCell ref="I19:N19"/>
    <mergeCell ref="B23:B24"/>
    <mergeCell ref="C23:C24"/>
    <mergeCell ref="D23:F23"/>
    <mergeCell ref="B39:B40"/>
    <mergeCell ref="C39:C40"/>
    <mergeCell ref="D39:F39"/>
    <mergeCell ref="B19:F19"/>
    <mergeCell ref="B1:F1"/>
    <mergeCell ref="B2:F2"/>
    <mergeCell ref="B3:G3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C6"/>
  <sheetViews>
    <sheetView showGridLines="0" workbookViewId="0">
      <selection activeCell="C6" sqref="C6"/>
    </sheetView>
  </sheetViews>
  <sheetFormatPr baseColWidth="10" defaultRowHeight="11.25"/>
  <sheetData>
    <row r="6" spans="3:3" ht="75">
      <c r="C6" s="167" t="s">
        <v>234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2:L14"/>
  <sheetViews>
    <sheetView showGridLines="0" topLeftCell="A28" workbookViewId="0">
      <selection activeCell="B6" sqref="B6"/>
    </sheetView>
  </sheetViews>
  <sheetFormatPr baseColWidth="10" defaultRowHeight="15"/>
  <cols>
    <col min="1" max="1" width="12" style="168"/>
    <col min="2" max="2" width="29.33203125" style="168" customWidth="1"/>
    <col min="3" max="16384" width="12" style="168"/>
  </cols>
  <sheetData>
    <row r="2" spans="2:12">
      <c r="B2" s="451" t="s">
        <v>229</v>
      </c>
      <c r="C2" s="451"/>
      <c r="D2" s="451"/>
    </row>
    <row r="3" spans="2:12" ht="25.5" customHeight="1">
      <c r="B3" s="472" t="s">
        <v>218</v>
      </c>
      <c r="C3" s="472"/>
      <c r="D3" s="472"/>
    </row>
    <row r="4" spans="2:12" ht="15.75" thickBot="1">
      <c r="B4" s="169"/>
      <c r="C4" s="169"/>
      <c r="D4" s="169"/>
      <c r="E4" s="170"/>
    </row>
    <row r="5" spans="2:12" ht="15.75" thickBot="1">
      <c r="B5" s="228" t="s">
        <v>108</v>
      </c>
      <c r="C5" s="229" t="s">
        <v>80</v>
      </c>
      <c r="D5" s="230" t="s">
        <v>81</v>
      </c>
      <c r="E5" s="170"/>
    </row>
    <row r="6" spans="2:12" ht="19.5" customHeight="1">
      <c r="B6" s="174" t="s">
        <v>394</v>
      </c>
      <c r="C6" s="73">
        <f>SUM(C7:C9)</f>
        <v>31828</v>
      </c>
      <c r="D6" s="175">
        <f>SUM(D7:D9)</f>
        <v>1</v>
      </c>
      <c r="E6" s="170"/>
    </row>
    <row r="7" spans="2:12" ht="19.5" customHeight="1">
      <c r="B7" s="65" t="s">
        <v>40</v>
      </c>
      <c r="C7" s="66">
        <v>16140</v>
      </c>
      <c r="D7" s="176">
        <f>C7/$C$6</f>
        <v>0.50710066608018101</v>
      </c>
      <c r="E7" s="170"/>
    </row>
    <row r="8" spans="2:12" ht="19.5" customHeight="1">
      <c r="B8" s="65" t="s">
        <v>41</v>
      </c>
      <c r="C8" s="66">
        <v>8525</v>
      </c>
      <c r="D8" s="176">
        <f t="shared" ref="D8:D9" si="0">C8/$C$6</f>
        <v>0.26784592182983535</v>
      </c>
      <c r="E8" s="170"/>
    </row>
    <row r="9" spans="2:12" ht="15.75" thickBot="1">
      <c r="B9" s="71" t="s">
        <v>42</v>
      </c>
      <c r="C9" s="72">
        <v>7163</v>
      </c>
      <c r="D9" s="231">
        <f t="shared" si="0"/>
        <v>0.22505341208998367</v>
      </c>
      <c r="E9" s="170"/>
    </row>
    <row r="10" spans="2:12">
      <c r="B10" s="232"/>
      <c r="C10" s="233"/>
      <c r="D10" s="234"/>
      <c r="E10" s="170"/>
    </row>
    <row r="13" spans="2:12">
      <c r="B13" s="451" t="s">
        <v>242</v>
      </c>
      <c r="C13" s="451"/>
      <c r="D13" s="451"/>
      <c r="E13" s="451"/>
      <c r="F13" s="451"/>
      <c r="G13" s="451"/>
      <c r="H13" s="451"/>
      <c r="I13" s="451"/>
      <c r="J13" s="451"/>
      <c r="K13" s="451"/>
      <c r="L13" s="451"/>
    </row>
    <row r="14" spans="2:12">
      <c r="B14" s="452" t="s">
        <v>219</v>
      </c>
      <c r="C14" s="452"/>
      <c r="D14" s="452"/>
      <c r="E14" s="452"/>
      <c r="F14" s="452"/>
      <c r="G14" s="452"/>
      <c r="H14" s="452"/>
      <c r="I14" s="452"/>
      <c r="J14" s="452"/>
      <c r="K14" s="452"/>
      <c r="L14" s="452"/>
    </row>
  </sheetData>
  <mergeCells count="4">
    <mergeCell ref="B2:D2"/>
    <mergeCell ref="B3:D3"/>
    <mergeCell ref="B13:L13"/>
    <mergeCell ref="B14:L14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1:N79"/>
  <sheetViews>
    <sheetView showGridLines="0" topLeftCell="A28" workbookViewId="0">
      <selection activeCell="B32" sqref="B32"/>
    </sheetView>
  </sheetViews>
  <sheetFormatPr baseColWidth="10" defaultRowHeight="15"/>
  <cols>
    <col min="1" max="1" width="8.83203125" style="168" customWidth="1"/>
    <col min="2" max="2" width="75.6640625" style="197" customWidth="1"/>
    <col min="3" max="3" width="16" style="168" customWidth="1"/>
    <col min="4" max="8" width="12" style="168"/>
    <col min="9" max="9" width="21.33203125" style="168" customWidth="1"/>
    <col min="10" max="16384" width="12" style="168"/>
  </cols>
  <sheetData>
    <row r="1" spans="2:10">
      <c r="B1" s="451" t="s">
        <v>230</v>
      </c>
      <c r="C1" s="451"/>
      <c r="D1" s="451"/>
      <c r="E1" s="451"/>
      <c r="F1" s="451"/>
      <c r="H1" s="179"/>
    </row>
    <row r="2" spans="2:10">
      <c r="B2" s="452" t="s">
        <v>220</v>
      </c>
      <c r="C2" s="452"/>
      <c r="D2" s="452"/>
      <c r="E2" s="452"/>
      <c r="F2" s="452"/>
      <c r="H2" s="180"/>
    </row>
    <row r="3" spans="2:10" ht="15.75" thickBot="1">
      <c r="B3" s="181"/>
      <c r="C3" s="181"/>
      <c r="D3" s="181"/>
      <c r="E3" s="181"/>
      <c r="F3" s="181"/>
      <c r="H3" s="181"/>
      <c r="I3" s="182"/>
    </row>
    <row r="4" spans="2:10" ht="15.75" thickBot="1">
      <c r="B4" s="473" t="s">
        <v>134</v>
      </c>
      <c r="C4" s="475" t="s">
        <v>31</v>
      </c>
      <c r="D4" s="477" t="s">
        <v>108</v>
      </c>
      <c r="E4" s="478"/>
      <c r="F4" s="479"/>
      <c r="I4" s="182"/>
    </row>
    <row r="5" spans="2:10" ht="24.75" thickBot="1">
      <c r="B5" s="474"/>
      <c r="C5" s="476"/>
      <c r="D5" s="235" t="s">
        <v>40</v>
      </c>
      <c r="E5" s="236" t="s">
        <v>41</v>
      </c>
      <c r="F5" s="237" t="s">
        <v>42</v>
      </c>
      <c r="I5" s="182"/>
    </row>
    <row r="6" spans="2:10" ht="18.75" customHeight="1">
      <c r="B6" s="185" t="s">
        <v>221</v>
      </c>
      <c r="C6" s="75">
        <f>+SUM(D6:F6)</f>
        <v>31828.042016807907</v>
      </c>
      <c r="D6" s="75">
        <f>+SUM(D7:D76)</f>
        <v>16140.0420168079</v>
      </c>
      <c r="E6" s="75">
        <f>+SUM(E7:E76)</f>
        <v>8525.0000000000055</v>
      </c>
      <c r="F6" s="186">
        <f>+SUM(F7:F76)</f>
        <v>7163</v>
      </c>
      <c r="H6" s="187"/>
      <c r="I6" s="182"/>
    </row>
    <row r="7" spans="2:10">
      <c r="B7" s="188" t="s">
        <v>135</v>
      </c>
      <c r="C7" s="189">
        <f t="shared" ref="C7:C75" si="0">+SUM(D7:F7)</f>
        <v>166</v>
      </c>
      <c r="D7" s="189">
        <v>82</v>
      </c>
      <c r="E7" s="189">
        <v>54</v>
      </c>
      <c r="F7" s="190">
        <v>30</v>
      </c>
      <c r="H7" s="189"/>
      <c r="I7" s="182"/>
    </row>
    <row r="8" spans="2:10">
      <c r="B8" s="188" t="s">
        <v>136</v>
      </c>
      <c r="C8" s="189">
        <f t="shared" si="0"/>
        <v>82</v>
      </c>
      <c r="D8" s="189">
        <v>32</v>
      </c>
      <c r="E8" s="189">
        <v>19</v>
      </c>
      <c r="F8" s="190">
        <v>31</v>
      </c>
      <c r="H8" s="189"/>
      <c r="I8" s="191" t="s">
        <v>137</v>
      </c>
      <c r="J8" s="192">
        <v>1.6746239046641034E-2</v>
      </c>
    </row>
    <row r="9" spans="2:10">
      <c r="B9" s="188" t="s">
        <v>138</v>
      </c>
      <c r="C9" s="189">
        <f t="shared" si="0"/>
        <v>1</v>
      </c>
      <c r="D9" s="189">
        <v>1</v>
      </c>
      <c r="E9" s="189">
        <v>0</v>
      </c>
      <c r="F9" s="190">
        <v>0</v>
      </c>
      <c r="H9" s="189"/>
      <c r="I9" s="191" t="s">
        <v>140</v>
      </c>
      <c r="J9" s="192">
        <v>1.8505693805762793E-2</v>
      </c>
    </row>
    <row r="10" spans="2:10">
      <c r="B10" s="188" t="s">
        <v>139</v>
      </c>
      <c r="C10" s="189">
        <f t="shared" si="0"/>
        <v>69</v>
      </c>
      <c r="D10" s="189">
        <v>26</v>
      </c>
      <c r="E10" s="189">
        <v>35</v>
      </c>
      <c r="F10" s="190">
        <v>8</v>
      </c>
      <c r="H10" s="189"/>
      <c r="I10" s="191" t="s">
        <v>142</v>
      </c>
      <c r="J10" s="192">
        <v>2.171041497416314E-2</v>
      </c>
    </row>
    <row r="11" spans="2:10">
      <c r="B11" s="188" t="s">
        <v>141</v>
      </c>
      <c r="C11" s="189">
        <f t="shared" si="0"/>
        <v>107</v>
      </c>
      <c r="D11" s="189">
        <v>55</v>
      </c>
      <c r="E11" s="189">
        <v>19</v>
      </c>
      <c r="F11" s="190">
        <v>33</v>
      </c>
      <c r="H11" s="189"/>
      <c r="I11" s="191" t="s">
        <v>26</v>
      </c>
      <c r="J11" s="192">
        <v>2.7083035756481372E-2</v>
      </c>
    </row>
    <row r="12" spans="2:10">
      <c r="B12" s="188" t="s">
        <v>143</v>
      </c>
      <c r="C12" s="189">
        <f t="shared" si="0"/>
        <v>5</v>
      </c>
      <c r="D12" s="189">
        <v>1</v>
      </c>
      <c r="E12" s="189">
        <v>1</v>
      </c>
      <c r="F12" s="190">
        <v>3</v>
      </c>
      <c r="H12" s="189"/>
      <c r="I12" s="191" t="s">
        <v>144</v>
      </c>
      <c r="J12" s="192">
        <v>2.7742831291152032E-2</v>
      </c>
    </row>
    <row r="13" spans="2:10" ht="24">
      <c r="B13" s="188" t="s">
        <v>222</v>
      </c>
      <c r="C13" s="189">
        <f t="shared" si="0"/>
        <v>12</v>
      </c>
      <c r="D13" s="189">
        <v>6</v>
      </c>
      <c r="E13" s="189">
        <v>4</v>
      </c>
      <c r="F13" s="190">
        <v>2</v>
      </c>
      <c r="H13" s="189"/>
      <c r="I13" s="191" t="s">
        <v>146</v>
      </c>
      <c r="J13" s="192">
        <v>5.1244119859421247E-2</v>
      </c>
    </row>
    <row r="14" spans="2:10">
      <c r="B14" s="188" t="s">
        <v>148</v>
      </c>
      <c r="C14" s="189">
        <f t="shared" si="0"/>
        <v>36</v>
      </c>
      <c r="D14" s="189">
        <v>19</v>
      </c>
      <c r="E14" s="189">
        <v>4</v>
      </c>
      <c r="F14" s="190">
        <v>13</v>
      </c>
      <c r="H14" s="189"/>
      <c r="I14" s="191" t="s">
        <v>29</v>
      </c>
      <c r="J14" s="192">
        <v>8.4453828437844464E-2</v>
      </c>
    </row>
    <row r="15" spans="2:10">
      <c r="B15" s="188" t="s">
        <v>152</v>
      </c>
      <c r="C15" s="189">
        <f t="shared" si="0"/>
        <v>9</v>
      </c>
      <c r="D15" s="189">
        <v>8</v>
      </c>
      <c r="E15" s="189">
        <v>0</v>
      </c>
      <c r="F15" s="190">
        <v>1</v>
      </c>
      <c r="H15" s="189"/>
      <c r="I15" s="191" t="s">
        <v>151</v>
      </c>
      <c r="J15" s="192">
        <v>9.0863270774645163E-2</v>
      </c>
    </row>
    <row r="16" spans="2:10" ht="24">
      <c r="B16" s="188" t="s">
        <v>154</v>
      </c>
      <c r="C16" s="189">
        <f t="shared" si="0"/>
        <v>4</v>
      </c>
      <c r="D16" s="189">
        <v>3</v>
      </c>
      <c r="E16" s="189">
        <v>0</v>
      </c>
      <c r="F16" s="190">
        <v>1</v>
      </c>
      <c r="H16" s="189"/>
      <c r="I16" s="191" t="s">
        <v>149</v>
      </c>
      <c r="J16" s="192">
        <v>0.13431551955795576</v>
      </c>
    </row>
    <row r="17" spans="2:10">
      <c r="B17" s="188" t="s">
        <v>155</v>
      </c>
      <c r="C17" s="189">
        <f t="shared" si="0"/>
        <v>4</v>
      </c>
      <c r="D17" s="189">
        <v>0</v>
      </c>
      <c r="E17" s="189">
        <v>1</v>
      </c>
      <c r="F17" s="190">
        <v>3</v>
      </c>
      <c r="H17" s="189"/>
      <c r="I17" s="191" t="s">
        <v>153</v>
      </c>
      <c r="J17" s="192">
        <v>0.36854293436604002</v>
      </c>
    </row>
    <row r="18" spans="2:10">
      <c r="B18" s="188" t="s">
        <v>156</v>
      </c>
      <c r="C18" s="189">
        <f t="shared" si="0"/>
        <v>45</v>
      </c>
      <c r="D18" s="189">
        <v>21</v>
      </c>
      <c r="E18" s="189">
        <v>6</v>
      </c>
      <c r="F18" s="190">
        <v>18</v>
      </c>
      <c r="H18" s="189"/>
      <c r="I18" s="182"/>
    </row>
    <row r="19" spans="2:10">
      <c r="B19" s="188" t="s">
        <v>157</v>
      </c>
      <c r="C19" s="189">
        <f t="shared" si="0"/>
        <v>4</v>
      </c>
      <c r="D19" s="189">
        <v>2</v>
      </c>
      <c r="E19" s="189">
        <v>2</v>
      </c>
      <c r="F19" s="190">
        <v>0</v>
      </c>
      <c r="H19" s="189"/>
      <c r="I19" s="182"/>
    </row>
    <row r="20" spans="2:10">
      <c r="B20" s="188" t="s">
        <v>158</v>
      </c>
      <c r="C20" s="189">
        <f t="shared" si="0"/>
        <v>162</v>
      </c>
      <c r="D20" s="189">
        <v>81</v>
      </c>
      <c r="E20" s="189">
        <v>42</v>
      </c>
      <c r="F20" s="190">
        <v>39</v>
      </c>
      <c r="H20" s="189"/>
      <c r="I20" s="182"/>
    </row>
    <row r="21" spans="2:10">
      <c r="B21" s="188" t="s">
        <v>159</v>
      </c>
      <c r="C21" s="189">
        <f t="shared" si="0"/>
        <v>3</v>
      </c>
      <c r="D21" s="189">
        <v>2</v>
      </c>
      <c r="E21" s="189">
        <v>1</v>
      </c>
      <c r="F21" s="190">
        <v>0</v>
      </c>
      <c r="H21" s="189"/>
      <c r="I21" s="182"/>
    </row>
    <row r="22" spans="2:10">
      <c r="B22" s="188" t="s">
        <v>160</v>
      </c>
      <c r="C22" s="189">
        <f t="shared" si="0"/>
        <v>8</v>
      </c>
      <c r="D22" s="189">
        <v>2</v>
      </c>
      <c r="E22" s="189">
        <v>5</v>
      </c>
      <c r="F22" s="190">
        <v>1</v>
      </c>
      <c r="H22" s="189"/>
      <c r="I22" s="182"/>
    </row>
    <row r="23" spans="2:10">
      <c r="B23" s="188" t="s">
        <v>161</v>
      </c>
      <c r="C23" s="189">
        <f t="shared" si="0"/>
        <v>2</v>
      </c>
      <c r="D23" s="189">
        <v>1</v>
      </c>
      <c r="E23" s="189">
        <v>0</v>
      </c>
      <c r="F23" s="190">
        <v>1</v>
      </c>
      <c r="H23" s="189"/>
      <c r="I23" s="182"/>
    </row>
    <row r="24" spans="2:10">
      <c r="B24" s="188" t="s">
        <v>162</v>
      </c>
      <c r="C24" s="189">
        <f t="shared" si="0"/>
        <v>1</v>
      </c>
      <c r="D24" s="189">
        <v>1</v>
      </c>
      <c r="E24" s="189">
        <v>0</v>
      </c>
      <c r="F24" s="190">
        <v>0</v>
      </c>
      <c r="H24" s="189"/>
      <c r="I24" s="182"/>
    </row>
    <row r="25" spans="2:10">
      <c r="B25" s="188" t="s">
        <v>164</v>
      </c>
      <c r="C25" s="189">
        <f t="shared" si="0"/>
        <v>130</v>
      </c>
      <c r="D25" s="189">
        <v>79</v>
      </c>
      <c r="E25" s="189">
        <v>18</v>
      </c>
      <c r="F25" s="190">
        <v>33</v>
      </c>
      <c r="H25" s="189"/>
      <c r="I25" s="182"/>
    </row>
    <row r="26" spans="2:10">
      <c r="B26" s="188" t="s">
        <v>165</v>
      </c>
      <c r="C26" s="189">
        <f t="shared" si="0"/>
        <v>45</v>
      </c>
      <c r="D26" s="189">
        <v>28</v>
      </c>
      <c r="E26" s="189">
        <v>11</v>
      </c>
      <c r="F26" s="190">
        <v>6</v>
      </c>
      <c r="H26" s="189"/>
      <c r="I26" s="182"/>
    </row>
    <row r="27" spans="2:10">
      <c r="B27" s="188" t="s">
        <v>378</v>
      </c>
      <c r="C27" s="189">
        <f t="shared" si="0"/>
        <v>68</v>
      </c>
      <c r="D27" s="189">
        <v>33</v>
      </c>
      <c r="E27" s="189">
        <v>12</v>
      </c>
      <c r="F27" s="190">
        <v>23</v>
      </c>
      <c r="H27" s="189"/>
      <c r="I27" s="182"/>
    </row>
    <row r="28" spans="2:10">
      <c r="B28" s="188" t="s">
        <v>14</v>
      </c>
      <c r="C28" s="189">
        <f t="shared" si="0"/>
        <v>10</v>
      </c>
      <c r="D28" s="189">
        <v>7</v>
      </c>
      <c r="E28" s="189">
        <v>1</v>
      </c>
      <c r="F28" s="190">
        <v>2</v>
      </c>
      <c r="H28" s="189"/>
      <c r="I28" s="182"/>
    </row>
    <row r="29" spans="2:10">
      <c r="B29" s="188" t="s">
        <v>167</v>
      </c>
      <c r="C29" s="189">
        <f t="shared" si="0"/>
        <v>11</v>
      </c>
      <c r="D29" s="189">
        <v>8</v>
      </c>
      <c r="E29" s="189">
        <v>2</v>
      </c>
      <c r="F29" s="190">
        <v>1</v>
      </c>
      <c r="H29" s="189"/>
      <c r="I29" s="182"/>
    </row>
    <row r="30" spans="2:10" ht="24">
      <c r="B30" s="188" t="s">
        <v>168</v>
      </c>
      <c r="C30" s="189">
        <f t="shared" si="0"/>
        <v>2</v>
      </c>
      <c r="D30" s="189">
        <v>2</v>
      </c>
      <c r="E30" s="189">
        <v>0</v>
      </c>
      <c r="F30" s="190">
        <v>0</v>
      </c>
      <c r="H30" s="189"/>
      <c r="I30" s="182"/>
    </row>
    <row r="31" spans="2:10">
      <c r="B31" s="188" t="s">
        <v>169</v>
      </c>
      <c r="C31" s="189">
        <f t="shared" si="0"/>
        <v>22</v>
      </c>
      <c r="D31" s="189">
        <v>12</v>
      </c>
      <c r="E31" s="189">
        <v>5</v>
      </c>
      <c r="F31" s="190">
        <v>5</v>
      </c>
      <c r="H31" s="189"/>
      <c r="I31" s="182"/>
    </row>
    <row r="32" spans="2:10">
      <c r="B32" s="188" t="s">
        <v>374</v>
      </c>
      <c r="C32" s="189">
        <f t="shared" si="0"/>
        <v>1</v>
      </c>
      <c r="D32" s="189">
        <v>0</v>
      </c>
      <c r="E32" s="189">
        <v>0</v>
      </c>
      <c r="F32" s="190">
        <v>1</v>
      </c>
      <c r="H32" s="189"/>
      <c r="I32" s="182"/>
    </row>
    <row r="33" spans="2:14">
      <c r="B33" s="188" t="s">
        <v>171</v>
      </c>
      <c r="C33" s="189">
        <f t="shared" si="0"/>
        <v>18</v>
      </c>
      <c r="D33" s="189">
        <v>13</v>
      </c>
      <c r="E33" s="189">
        <v>2</v>
      </c>
      <c r="F33" s="190">
        <v>3</v>
      </c>
      <c r="H33" s="189"/>
      <c r="I33" s="182"/>
    </row>
    <row r="34" spans="2:14" ht="24">
      <c r="B34" s="188" t="s">
        <v>17</v>
      </c>
      <c r="C34" s="189">
        <f t="shared" si="0"/>
        <v>1631</v>
      </c>
      <c r="D34" s="189">
        <v>886</v>
      </c>
      <c r="E34" s="189">
        <v>430</v>
      </c>
      <c r="F34" s="190">
        <v>315</v>
      </c>
      <c r="H34" s="189"/>
      <c r="I34" s="182"/>
    </row>
    <row r="35" spans="2:14">
      <c r="B35" s="188" t="s">
        <v>172</v>
      </c>
      <c r="C35" s="189">
        <f t="shared" si="0"/>
        <v>391</v>
      </c>
      <c r="D35" s="189">
        <v>224</v>
      </c>
      <c r="E35" s="189">
        <v>103</v>
      </c>
      <c r="F35" s="190">
        <v>64</v>
      </c>
      <c r="H35" s="189"/>
      <c r="I35" s="182"/>
    </row>
    <row r="36" spans="2:14" ht="24">
      <c r="B36" s="188" t="s">
        <v>153</v>
      </c>
      <c r="C36" s="189">
        <f t="shared" si="0"/>
        <v>11730</v>
      </c>
      <c r="D36" s="189">
        <v>5985</v>
      </c>
      <c r="E36" s="189">
        <v>3016</v>
      </c>
      <c r="F36" s="190">
        <v>2729</v>
      </c>
      <c r="H36" s="189"/>
      <c r="I36" s="182"/>
    </row>
    <row r="37" spans="2:14">
      <c r="B37" s="188" t="s">
        <v>173</v>
      </c>
      <c r="C37" s="189">
        <f t="shared" si="0"/>
        <v>40</v>
      </c>
      <c r="D37" s="189">
        <v>24</v>
      </c>
      <c r="E37" s="189">
        <v>4</v>
      </c>
      <c r="F37" s="190">
        <v>12</v>
      </c>
      <c r="H37" s="189"/>
      <c r="I37" s="182"/>
    </row>
    <row r="38" spans="2:14">
      <c r="B38" s="188" t="s">
        <v>177</v>
      </c>
      <c r="C38" s="189">
        <f t="shared" si="0"/>
        <v>158</v>
      </c>
      <c r="D38" s="189">
        <v>121</v>
      </c>
      <c r="E38" s="189">
        <v>21</v>
      </c>
      <c r="F38" s="190">
        <v>16</v>
      </c>
      <c r="H38" s="189"/>
      <c r="I38" s="182"/>
    </row>
    <row r="39" spans="2:14">
      <c r="B39" s="188" t="s">
        <v>178</v>
      </c>
      <c r="C39" s="189">
        <f t="shared" si="0"/>
        <v>21</v>
      </c>
      <c r="D39" s="189">
        <v>13</v>
      </c>
      <c r="E39" s="189">
        <v>5</v>
      </c>
      <c r="F39" s="190">
        <v>3</v>
      </c>
      <c r="H39" s="189"/>
      <c r="I39" s="182"/>
    </row>
    <row r="40" spans="2:14">
      <c r="B40" s="188" t="s">
        <v>179</v>
      </c>
      <c r="C40" s="189">
        <f t="shared" si="0"/>
        <v>127</v>
      </c>
      <c r="D40" s="189">
        <v>70</v>
      </c>
      <c r="E40" s="189">
        <v>29</v>
      </c>
      <c r="F40" s="190">
        <v>28</v>
      </c>
      <c r="H40" s="189"/>
      <c r="I40" s="182"/>
    </row>
    <row r="41" spans="2:14">
      <c r="B41" s="188" t="s">
        <v>151</v>
      </c>
      <c r="C41" s="189">
        <f t="shared" si="0"/>
        <v>2892</v>
      </c>
      <c r="D41" s="189">
        <v>1467</v>
      </c>
      <c r="E41" s="189">
        <v>785</v>
      </c>
      <c r="F41" s="190">
        <v>640</v>
      </c>
      <c r="H41" s="189"/>
      <c r="I41" s="182"/>
    </row>
    <row r="42" spans="2:14" ht="20.25" customHeight="1">
      <c r="B42" s="188" t="s">
        <v>180</v>
      </c>
      <c r="C42" s="189">
        <f t="shared" si="0"/>
        <v>3</v>
      </c>
      <c r="D42" s="189">
        <v>1</v>
      </c>
      <c r="E42" s="189">
        <v>1</v>
      </c>
      <c r="F42" s="190">
        <v>1</v>
      </c>
      <c r="H42" s="189"/>
      <c r="I42" s="453" t="s">
        <v>175</v>
      </c>
      <c r="J42" s="453"/>
      <c r="K42" s="453"/>
      <c r="L42" s="453"/>
      <c r="M42" s="453"/>
      <c r="N42" s="453"/>
    </row>
    <row r="43" spans="2:14" ht="24">
      <c r="B43" s="188" t="s">
        <v>181</v>
      </c>
      <c r="C43" s="189">
        <f t="shared" si="0"/>
        <v>7</v>
      </c>
      <c r="D43" s="189">
        <v>5</v>
      </c>
      <c r="E43" s="189">
        <v>2</v>
      </c>
      <c r="F43" s="190">
        <v>0</v>
      </c>
      <c r="H43" s="189"/>
      <c r="I43" s="182"/>
    </row>
    <row r="44" spans="2:14">
      <c r="B44" s="188" t="s">
        <v>182</v>
      </c>
      <c r="C44" s="189">
        <f t="shared" si="0"/>
        <v>23</v>
      </c>
      <c r="D44" s="189">
        <v>18</v>
      </c>
      <c r="E44" s="189">
        <v>4</v>
      </c>
      <c r="F44" s="190">
        <v>1</v>
      </c>
      <c r="H44" s="189"/>
      <c r="I44" s="182"/>
    </row>
    <row r="45" spans="2:14">
      <c r="B45" s="188" t="s">
        <v>183</v>
      </c>
      <c r="C45" s="189">
        <f t="shared" si="0"/>
        <v>265</v>
      </c>
      <c r="D45" s="189">
        <v>143</v>
      </c>
      <c r="E45" s="189">
        <v>50</v>
      </c>
      <c r="F45" s="190">
        <v>72</v>
      </c>
      <c r="H45" s="189"/>
      <c r="I45" s="182"/>
    </row>
    <row r="46" spans="2:14">
      <c r="B46" s="188" t="s">
        <v>184</v>
      </c>
      <c r="C46" s="189">
        <f t="shared" si="0"/>
        <v>1</v>
      </c>
      <c r="D46" s="189">
        <v>1</v>
      </c>
      <c r="E46" s="189">
        <v>0</v>
      </c>
      <c r="F46" s="190">
        <v>0</v>
      </c>
      <c r="H46" s="189"/>
      <c r="I46" s="182"/>
    </row>
    <row r="47" spans="2:14">
      <c r="B47" s="188" t="s">
        <v>185</v>
      </c>
      <c r="C47" s="189">
        <f t="shared" si="0"/>
        <v>2</v>
      </c>
      <c r="D47" s="189">
        <v>1</v>
      </c>
      <c r="E47" s="189">
        <v>1</v>
      </c>
      <c r="F47" s="190">
        <v>0</v>
      </c>
      <c r="H47" s="189"/>
      <c r="I47" s="182"/>
    </row>
    <row r="48" spans="2:14">
      <c r="B48" s="188" t="s">
        <v>137</v>
      </c>
      <c r="C48" s="189">
        <f t="shared" si="0"/>
        <v>533</v>
      </c>
      <c r="D48" s="189">
        <v>289</v>
      </c>
      <c r="E48" s="189">
        <v>126</v>
      </c>
      <c r="F48" s="190">
        <v>118</v>
      </c>
      <c r="H48" s="189"/>
      <c r="I48" s="182"/>
    </row>
    <row r="49" spans="2:9" ht="24">
      <c r="B49" s="188" t="s">
        <v>186</v>
      </c>
      <c r="C49" s="189">
        <f t="shared" si="0"/>
        <v>56</v>
      </c>
      <c r="D49" s="189">
        <v>28</v>
      </c>
      <c r="E49" s="189">
        <v>10</v>
      </c>
      <c r="F49" s="190">
        <v>18</v>
      </c>
      <c r="H49" s="189"/>
      <c r="I49" s="182"/>
    </row>
    <row r="50" spans="2:9">
      <c r="B50" s="188" t="s">
        <v>187</v>
      </c>
      <c r="C50" s="189">
        <f t="shared" si="0"/>
        <v>21</v>
      </c>
      <c r="D50" s="189">
        <v>15</v>
      </c>
      <c r="E50" s="189">
        <v>6</v>
      </c>
      <c r="F50" s="190">
        <v>0</v>
      </c>
      <c r="H50" s="189"/>
      <c r="I50" s="182"/>
    </row>
    <row r="51" spans="2:9">
      <c r="B51" s="188" t="s">
        <v>22</v>
      </c>
      <c r="C51" s="189">
        <f t="shared" si="0"/>
        <v>109</v>
      </c>
      <c r="D51" s="189">
        <v>39</v>
      </c>
      <c r="E51" s="189">
        <v>38</v>
      </c>
      <c r="F51" s="190">
        <v>32</v>
      </c>
      <c r="H51" s="189"/>
      <c r="I51" s="182"/>
    </row>
    <row r="52" spans="2:9">
      <c r="B52" s="188" t="s">
        <v>188</v>
      </c>
      <c r="C52" s="189">
        <f t="shared" si="0"/>
        <v>303</v>
      </c>
      <c r="D52" s="189">
        <v>159</v>
      </c>
      <c r="E52" s="189">
        <v>64</v>
      </c>
      <c r="F52" s="190">
        <v>80</v>
      </c>
      <c r="H52" s="189"/>
      <c r="I52" s="182"/>
    </row>
    <row r="53" spans="2:9" ht="24">
      <c r="B53" s="188" t="s">
        <v>189</v>
      </c>
      <c r="C53" s="189">
        <f t="shared" si="0"/>
        <v>13</v>
      </c>
      <c r="D53" s="189">
        <v>7</v>
      </c>
      <c r="E53" s="189">
        <v>2</v>
      </c>
      <c r="F53" s="190">
        <v>4</v>
      </c>
      <c r="H53" s="189"/>
      <c r="I53" s="182"/>
    </row>
    <row r="54" spans="2:9">
      <c r="B54" s="188" t="s">
        <v>190</v>
      </c>
      <c r="C54" s="189">
        <f t="shared" si="0"/>
        <v>34</v>
      </c>
      <c r="D54" s="189">
        <v>18</v>
      </c>
      <c r="E54" s="189">
        <v>9</v>
      </c>
      <c r="F54" s="190">
        <v>7</v>
      </c>
      <c r="H54" s="189"/>
      <c r="I54" s="182"/>
    </row>
    <row r="55" spans="2:9">
      <c r="B55" s="188" t="s">
        <v>192</v>
      </c>
      <c r="C55" s="189">
        <f t="shared" si="0"/>
        <v>19</v>
      </c>
      <c r="D55" s="189">
        <v>13</v>
      </c>
      <c r="E55" s="189">
        <v>1</v>
      </c>
      <c r="F55" s="190">
        <v>5</v>
      </c>
      <c r="H55" s="189"/>
      <c r="I55" s="182"/>
    </row>
    <row r="56" spans="2:9">
      <c r="B56" s="188" t="s">
        <v>193</v>
      </c>
      <c r="C56" s="189">
        <f t="shared" si="0"/>
        <v>79</v>
      </c>
      <c r="D56" s="189">
        <v>45</v>
      </c>
      <c r="E56" s="189">
        <v>9</v>
      </c>
      <c r="F56" s="190">
        <v>25</v>
      </c>
      <c r="H56" s="189"/>
      <c r="I56" s="182"/>
    </row>
    <row r="57" spans="2:9">
      <c r="B57" s="188" t="s">
        <v>194</v>
      </c>
      <c r="C57" s="189">
        <f t="shared" si="0"/>
        <v>22</v>
      </c>
      <c r="D57" s="189">
        <v>17</v>
      </c>
      <c r="E57" s="189">
        <v>1</v>
      </c>
      <c r="F57" s="190">
        <v>4</v>
      </c>
      <c r="H57" s="189"/>
      <c r="I57" s="182"/>
    </row>
    <row r="58" spans="2:9">
      <c r="B58" s="188" t="s">
        <v>195</v>
      </c>
      <c r="C58" s="189">
        <f t="shared" si="0"/>
        <v>110</v>
      </c>
      <c r="D58" s="189">
        <v>51</v>
      </c>
      <c r="E58" s="189">
        <v>22</v>
      </c>
      <c r="F58" s="190">
        <v>37</v>
      </c>
      <c r="H58" s="189"/>
      <c r="I58" s="182"/>
    </row>
    <row r="59" spans="2:9">
      <c r="B59" s="188" t="s">
        <v>196</v>
      </c>
      <c r="C59" s="189">
        <f t="shared" si="0"/>
        <v>2</v>
      </c>
      <c r="D59" s="189">
        <v>0</v>
      </c>
      <c r="E59" s="189">
        <v>2</v>
      </c>
      <c r="F59" s="190">
        <v>0</v>
      </c>
      <c r="H59" s="189"/>
      <c r="I59" s="182"/>
    </row>
    <row r="60" spans="2:9" ht="16.5" customHeight="1">
      <c r="B60" s="188" t="s">
        <v>197</v>
      </c>
      <c r="C60" s="189">
        <f t="shared" si="0"/>
        <v>27</v>
      </c>
      <c r="D60" s="189">
        <v>18</v>
      </c>
      <c r="E60" s="189">
        <v>5</v>
      </c>
      <c r="F60" s="190">
        <v>4</v>
      </c>
      <c r="H60" s="189"/>
      <c r="I60" s="182"/>
    </row>
    <row r="61" spans="2:9">
      <c r="B61" s="188" t="s">
        <v>198</v>
      </c>
      <c r="C61" s="189">
        <f t="shared" si="0"/>
        <v>19</v>
      </c>
      <c r="D61" s="189">
        <v>11</v>
      </c>
      <c r="E61" s="189">
        <v>3</v>
      </c>
      <c r="F61" s="190">
        <v>5</v>
      </c>
      <c r="H61" s="189"/>
      <c r="I61" s="182"/>
    </row>
    <row r="62" spans="2:9">
      <c r="B62" s="188" t="s">
        <v>199</v>
      </c>
      <c r="C62" s="189">
        <f t="shared" si="0"/>
        <v>2</v>
      </c>
      <c r="D62" s="189">
        <v>1</v>
      </c>
      <c r="E62" s="189">
        <v>0</v>
      </c>
      <c r="F62" s="190">
        <v>1</v>
      </c>
      <c r="H62" s="189"/>
      <c r="I62" s="182"/>
    </row>
    <row r="63" spans="2:9" ht="24">
      <c r="B63" s="188" t="s">
        <v>200</v>
      </c>
      <c r="C63" s="189">
        <f t="shared" si="0"/>
        <v>86</v>
      </c>
      <c r="D63" s="189">
        <v>41</v>
      </c>
      <c r="E63" s="189">
        <v>22</v>
      </c>
      <c r="F63" s="190">
        <v>23</v>
      </c>
      <c r="H63" s="189"/>
      <c r="I63" s="182"/>
    </row>
    <row r="64" spans="2:9" ht="24">
      <c r="B64" s="188" t="s">
        <v>201</v>
      </c>
      <c r="C64" s="189">
        <f t="shared" si="0"/>
        <v>250</v>
      </c>
      <c r="D64" s="189">
        <v>92</v>
      </c>
      <c r="E64" s="189">
        <v>128</v>
      </c>
      <c r="F64" s="190">
        <v>30</v>
      </c>
      <c r="H64" s="189"/>
      <c r="I64" s="182"/>
    </row>
    <row r="65" spans="2:9">
      <c r="B65" s="188" t="s">
        <v>26</v>
      </c>
      <c r="C65" s="189">
        <f t="shared" si="0"/>
        <v>862</v>
      </c>
      <c r="D65" s="189">
        <v>402</v>
      </c>
      <c r="E65" s="189">
        <v>300</v>
      </c>
      <c r="F65" s="190">
        <v>160</v>
      </c>
      <c r="H65" s="189"/>
      <c r="I65" s="182"/>
    </row>
    <row r="66" spans="2:9">
      <c r="B66" s="188" t="s">
        <v>142</v>
      </c>
      <c r="C66" s="189">
        <f t="shared" si="0"/>
        <v>691</v>
      </c>
      <c r="D66" s="189">
        <v>399</v>
      </c>
      <c r="E66" s="189">
        <v>140</v>
      </c>
      <c r="F66" s="190">
        <v>152</v>
      </c>
      <c r="H66" s="189"/>
      <c r="I66" s="182"/>
    </row>
    <row r="67" spans="2:9">
      <c r="B67" s="188" t="s">
        <v>202</v>
      </c>
      <c r="C67" s="189">
        <f t="shared" si="0"/>
        <v>11</v>
      </c>
      <c r="D67" s="189">
        <v>6</v>
      </c>
      <c r="E67" s="189">
        <v>4</v>
      </c>
      <c r="F67" s="190">
        <v>1</v>
      </c>
      <c r="H67" s="189"/>
      <c r="I67" s="182"/>
    </row>
    <row r="68" spans="2:9">
      <c r="B68" s="188" t="s">
        <v>203</v>
      </c>
      <c r="C68" s="189">
        <f t="shared" si="0"/>
        <v>91</v>
      </c>
      <c r="D68" s="189">
        <v>56</v>
      </c>
      <c r="E68" s="189">
        <v>11</v>
      </c>
      <c r="F68" s="190">
        <v>24</v>
      </c>
      <c r="H68" s="189"/>
      <c r="I68" s="182"/>
    </row>
    <row r="69" spans="2:9">
      <c r="B69" s="188" t="s">
        <v>204</v>
      </c>
      <c r="C69" s="189">
        <f t="shared" si="0"/>
        <v>6</v>
      </c>
      <c r="D69" s="189">
        <v>5</v>
      </c>
      <c r="E69" s="189">
        <v>1</v>
      </c>
      <c r="F69" s="190">
        <v>0</v>
      </c>
      <c r="H69" s="189"/>
      <c r="I69" s="182"/>
    </row>
    <row r="70" spans="2:9">
      <c r="B70" s="188" t="s">
        <v>205</v>
      </c>
      <c r="C70" s="189">
        <f t="shared" si="0"/>
        <v>12</v>
      </c>
      <c r="D70" s="189">
        <v>6</v>
      </c>
      <c r="E70" s="189">
        <v>4</v>
      </c>
      <c r="F70" s="190">
        <v>2</v>
      </c>
      <c r="H70" s="189"/>
      <c r="I70" s="182"/>
    </row>
    <row r="71" spans="2:9">
      <c r="B71" s="188" t="s">
        <v>149</v>
      </c>
      <c r="C71" s="189">
        <f t="shared" si="0"/>
        <v>4275</v>
      </c>
      <c r="D71" s="189">
        <v>2380</v>
      </c>
      <c r="E71" s="189">
        <v>1084</v>
      </c>
      <c r="F71" s="190">
        <v>811</v>
      </c>
      <c r="H71" s="189"/>
      <c r="I71" s="182"/>
    </row>
    <row r="72" spans="2:9">
      <c r="B72" s="188" t="s">
        <v>206</v>
      </c>
      <c r="C72" s="189">
        <f t="shared" si="0"/>
        <v>412</v>
      </c>
      <c r="D72" s="189">
        <v>196</v>
      </c>
      <c r="E72" s="189">
        <v>155</v>
      </c>
      <c r="F72" s="190">
        <v>61</v>
      </c>
      <c r="H72" s="189"/>
      <c r="I72" s="182"/>
    </row>
    <row r="73" spans="2:9">
      <c r="B73" s="188" t="s">
        <v>144</v>
      </c>
      <c r="C73" s="189">
        <f t="shared" si="0"/>
        <v>883</v>
      </c>
      <c r="D73" s="189">
        <v>400</v>
      </c>
      <c r="E73" s="189">
        <v>322</v>
      </c>
      <c r="F73" s="190">
        <v>161</v>
      </c>
      <c r="H73" s="189"/>
      <c r="I73" s="182"/>
    </row>
    <row r="74" spans="2:9">
      <c r="B74" s="188" t="s">
        <v>140</v>
      </c>
      <c r="C74" s="189">
        <f t="shared" si="0"/>
        <v>589</v>
      </c>
      <c r="D74" s="189">
        <v>267</v>
      </c>
      <c r="E74" s="189">
        <v>124</v>
      </c>
      <c r="F74" s="190">
        <v>198</v>
      </c>
      <c r="H74" s="189"/>
      <c r="I74" s="182"/>
    </row>
    <row r="75" spans="2:9">
      <c r="B75" s="188" t="s">
        <v>29</v>
      </c>
      <c r="C75" s="189">
        <f t="shared" si="0"/>
        <v>2688</v>
      </c>
      <c r="D75" s="189">
        <v>1198</v>
      </c>
      <c r="E75" s="189">
        <v>826</v>
      </c>
      <c r="F75" s="190">
        <v>664</v>
      </c>
      <c r="H75" s="189"/>
      <c r="I75" s="182"/>
    </row>
    <row r="76" spans="2:9" ht="15.75" thickBot="1">
      <c r="B76" s="194" t="s">
        <v>91</v>
      </c>
      <c r="C76" s="195">
        <f>+SUM(D76:F76)</f>
        <v>1305.0420168079054</v>
      </c>
      <c r="D76" s="195">
        <v>497.04201680789993</v>
      </c>
      <c r="E76" s="195">
        <v>411.00000000000546</v>
      </c>
      <c r="F76" s="196">
        <v>397</v>
      </c>
      <c r="H76" s="189"/>
      <c r="I76" s="182"/>
    </row>
    <row r="77" spans="2:9" ht="8.25" customHeight="1"/>
    <row r="78" spans="2:9" ht="19.5" customHeight="1">
      <c r="B78" s="453" t="s">
        <v>372</v>
      </c>
      <c r="C78" s="453"/>
      <c r="D78" s="453"/>
      <c r="E78" s="453"/>
      <c r="F78" s="453"/>
      <c r="H78" s="193"/>
    </row>
    <row r="79" spans="2:9">
      <c r="B79" s="453" t="s">
        <v>377</v>
      </c>
      <c r="C79" s="453"/>
      <c r="D79" s="453"/>
      <c r="E79" s="453"/>
      <c r="F79" s="453"/>
      <c r="G79" s="453"/>
    </row>
  </sheetData>
  <mergeCells count="8">
    <mergeCell ref="I42:N42"/>
    <mergeCell ref="B78:F78"/>
    <mergeCell ref="B79:G79"/>
    <mergeCell ref="B1:F1"/>
    <mergeCell ref="B2:F2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C3:N4"/>
  <sheetViews>
    <sheetView showGridLines="0" topLeftCell="C7" workbookViewId="0">
      <selection activeCell="S21" sqref="S21"/>
    </sheetView>
  </sheetViews>
  <sheetFormatPr baseColWidth="10" defaultRowHeight="11.25"/>
  <sheetData>
    <row r="3" spans="3:14">
      <c r="C3" s="443" t="s">
        <v>361</v>
      </c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</row>
    <row r="4" spans="3:14">
      <c r="C4" s="444" t="s">
        <v>363</v>
      </c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</row>
  </sheetData>
  <mergeCells count="2">
    <mergeCell ref="C3:N3"/>
    <mergeCell ref="C4:N4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1:M37"/>
  <sheetViews>
    <sheetView showGridLines="0" topLeftCell="A22" workbookViewId="0">
      <selection activeCell="C12" sqref="C12:F12"/>
    </sheetView>
  </sheetViews>
  <sheetFormatPr baseColWidth="10" defaultRowHeight="15"/>
  <cols>
    <col min="1" max="1" width="12" style="168"/>
    <col min="2" max="2" width="30.33203125" style="168" bestFit="1" customWidth="1"/>
    <col min="3" max="3" width="16.5" style="168" customWidth="1"/>
    <col min="4" max="16384" width="12" style="168"/>
  </cols>
  <sheetData>
    <row r="1" spans="2:6">
      <c r="B1" s="451" t="s">
        <v>231</v>
      </c>
      <c r="C1" s="451"/>
      <c r="D1" s="451"/>
      <c r="E1" s="451"/>
      <c r="F1" s="451"/>
    </row>
    <row r="2" spans="2:6">
      <c r="B2" s="452" t="s">
        <v>223</v>
      </c>
      <c r="C2" s="452"/>
      <c r="D2" s="452"/>
      <c r="E2" s="452"/>
      <c r="F2" s="452"/>
    </row>
    <row r="3" spans="2:6" ht="15.75" thickBot="1"/>
    <row r="4" spans="2:6" ht="15.75" thickBot="1">
      <c r="B4" s="473" t="s">
        <v>79</v>
      </c>
      <c r="C4" s="475" t="s">
        <v>31</v>
      </c>
      <c r="D4" s="480" t="s">
        <v>108</v>
      </c>
      <c r="E4" s="478"/>
      <c r="F4" s="479"/>
    </row>
    <row r="5" spans="2:6" ht="24.75" thickBot="1">
      <c r="B5" s="474"/>
      <c r="C5" s="476"/>
      <c r="D5" s="235" t="s">
        <v>40</v>
      </c>
      <c r="E5" s="236" t="s">
        <v>41</v>
      </c>
      <c r="F5" s="237" t="s">
        <v>42</v>
      </c>
    </row>
    <row r="6" spans="2:6">
      <c r="B6" s="200" t="s">
        <v>131</v>
      </c>
      <c r="C6" s="216">
        <f>+SUM(C7:C9)</f>
        <v>31828.32268964142</v>
      </c>
      <c r="D6" s="216">
        <f>+SUM(D7:D9)</f>
        <v>16140</v>
      </c>
      <c r="E6" s="216">
        <f>+SUM(E7:E9)</f>
        <v>8525.322689641418</v>
      </c>
      <c r="F6" s="238">
        <f>+SUM(F7:F9)</f>
        <v>7163</v>
      </c>
    </row>
    <row r="7" spans="2:6" ht="15.75" customHeight="1">
      <c r="B7" s="202" t="s">
        <v>210</v>
      </c>
      <c r="C7" s="218">
        <f>+SUM(D7:F7)</f>
        <v>27177</v>
      </c>
      <c r="D7" s="218">
        <v>14556</v>
      </c>
      <c r="E7" s="218">
        <v>7267</v>
      </c>
      <c r="F7" s="219">
        <v>5354</v>
      </c>
    </row>
    <row r="8" spans="2:6">
      <c r="B8" s="202" t="s">
        <v>211</v>
      </c>
      <c r="C8" s="218">
        <f>+SUM(D8:F8)</f>
        <v>3564.322689641418</v>
      </c>
      <c r="D8" s="218">
        <v>1245</v>
      </c>
      <c r="E8" s="218">
        <v>811.32268964141815</v>
      </c>
      <c r="F8" s="219">
        <v>1508</v>
      </c>
    </row>
    <row r="9" spans="2:6" ht="15.75" thickBot="1">
      <c r="B9" s="204" t="s">
        <v>212</v>
      </c>
      <c r="C9" s="220">
        <f>+SUM(D9:F9)</f>
        <v>1087</v>
      </c>
      <c r="D9" s="220">
        <v>339</v>
      </c>
      <c r="E9" s="220">
        <v>447</v>
      </c>
      <c r="F9" s="221">
        <v>301</v>
      </c>
    </row>
    <row r="10" spans="2:6" ht="8.25" customHeight="1"/>
    <row r="11" spans="2:6" ht="22.5" customHeight="1">
      <c r="B11" s="460"/>
      <c r="C11" s="460"/>
      <c r="D11" s="460"/>
      <c r="E11" s="460"/>
      <c r="F11" s="460"/>
    </row>
    <row r="12" spans="2:6">
      <c r="B12" s="213"/>
      <c r="C12" s="239"/>
      <c r="D12" s="239"/>
      <c r="E12" s="239"/>
      <c r="F12" s="239"/>
    </row>
    <row r="13" spans="2:6" ht="15.75" thickBot="1">
      <c r="B13" s="213"/>
      <c r="C13" s="239"/>
      <c r="D13" s="239"/>
      <c r="E13" s="239"/>
      <c r="F13" s="239"/>
    </row>
    <row r="14" spans="2:6" ht="24.75" thickBot="1">
      <c r="B14" s="222"/>
      <c r="C14" s="223" t="s">
        <v>31</v>
      </c>
      <c r="D14" s="240" t="s">
        <v>40</v>
      </c>
      <c r="E14" s="241" t="s">
        <v>41</v>
      </c>
      <c r="F14" s="242" t="s">
        <v>42</v>
      </c>
    </row>
    <row r="15" spans="2:6">
      <c r="B15" s="224" t="s">
        <v>210</v>
      </c>
      <c r="C15" s="225">
        <f>+C7/$C$6</f>
        <v>0.85386214865933852</v>
      </c>
      <c r="D15" s="225">
        <f>+D7/$D$6</f>
        <v>0.90185873605947953</v>
      </c>
      <c r="E15" s="225">
        <f>+E7/$E$6</f>
        <v>0.85240175235005167</v>
      </c>
      <c r="F15" s="225">
        <f>+F7/$F$6</f>
        <v>0.74745218483875475</v>
      </c>
    </row>
    <row r="16" spans="2:6">
      <c r="B16" s="224" t="s">
        <v>211</v>
      </c>
      <c r="C16" s="225">
        <f>+C8/$C$6</f>
        <v>0.11198587887892165</v>
      </c>
      <c r="D16" s="225">
        <f>+D8/$D$6</f>
        <v>7.7137546468401486E-2</v>
      </c>
      <c r="E16" s="225">
        <f>+E8/$E$6</f>
        <v>9.5166214720201175E-2</v>
      </c>
      <c r="F16" s="225">
        <f>+F8/$F$6</f>
        <v>0.21052631578947367</v>
      </c>
    </row>
    <row r="17" spans="2:13">
      <c r="B17" s="224" t="s">
        <v>212</v>
      </c>
      <c r="C17" s="225">
        <f>+C9/$C$6</f>
        <v>3.4151972461739746E-2</v>
      </c>
      <c r="D17" s="225">
        <f>+D9/$D$6</f>
        <v>2.100371747211896E-2</v>
      </c>
      <c r="E17" s="225">
        <f>+E9/$E$6</f>
        <v>5.243203292974722E-2</v>
      </c>
      <c r="F17" s="225">
        <f>+F9/$F$6</f>
        <v>4.2021499371771603E-2</v>
      </c>
    </row>
    <row r="21" spans="2:13" ht="8.25" customHeight="1"/>
    <row r="22" spans="2:13" ht="23.25" customHeight="1">
      <c r="H22" s="460"/>
      <c r="I22" s="460"/>
      <c r="J22" s="460"/>
      <c r="K22" s="460"/>
      <c r="L22" s="460"/>
      <c r="M22" s="460"/>
    </row>
    <row r="37" spans="2:6" ht="24.75" customHeight="1">
      <c r="B37" s="453"/>
      <c r="C37" s="453"/>
      <c r="D37" s="453"/>
      <c r="E37" s="453"/>
      <c r="F37" s="453"/>
    </row>
  </sheetData>
  <mergeCells count="8">
    <mergeCell ref="H22:M22"/>
    <mergeCell ref="B37:F37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B1:N52"/>
  <sheetViews>
    <sheetView showGridLines="0" workbookViewId="0">
      <selection activeCell="B6" sqref="B6"/>
    </sheetView>
  </sheetViews>
  <sheetFormatPr baseColWidth="10" defaultRowHeight="15"/>
  <cols>
    <col min="1" max="1" width="12" style="168"/>
    <col min="2" max="2" width="20.83203125" style="197" customWidth="1"/>
    <col min="3" max="3" width="15.1640625" style="197" customWidth="1"/>
    <col min="4" max="6" width="15.83203125" style="168" customWidth="1"/>
    <col min="7" max="16384" width="12" style="168"/>
  </cols>
  <sheetData>
    <row r="1" spans="2:8">
      <c r="B1" s="451" t="s">
        <v>233</v>
      </c>
      <c r="C1" s="451"/>
      <c r="D1" s="451"/>
      <c r="E1" s="451"/>
      <c r="F1" s="451"/>
    </row>
    <row r="2" spans="2:8">
      <c r="B2" s="452" t="s">
        <v>224</v>
      </c>
      <c r="C2" s="452"/>
      <c r="D2" s="452"/>
      <c r="E2" s="452"/>
      <c r="F2" s="452"/>
      <c r="G2" s="198"/>
      <c r="H2" s="199"/>
    </row>
    <row r="3" spans="2:8" ht="15.75" thickBot="1">
      <c r="B3" s="463"/>
      <c r="C3" s="463"/>
      <c r="D3" s="463"/>
      <c r="E3" s="463"/>
      <c r="F3" s="463"/>
      <c r="G3" s="463"/>
      <c r="H3" s="199"/>
    </row>
    <row r="4" spans="2:8" ht="15.75" thickBot="1">
      <c r="B4" s="473" t="s">
        <v>85</v>
      </c>
      <c r="C4" s="475" t="s">
        <v>31</v>
      </c>
      <c r="D4" s="481" t="s">
        <v>108</v>
      </c>
      <c r="E4" s="478"/>
      <c r="F4" s="479"/>
      <c r="H4" s="199"/>
    </row>
    <row r="5" spans="2:8" ht="24.75" thickBot="1">
      <c r="B5" s="474"/>
      <c r="C5" s="476"/>
      <c r="D5" s="235" t="s">
        <v>40</v>
      </c>
      <c r="E5" s="236" t="s">
        <v>41</v>
      </c>
      <c r="F5" s="237" t="s">
        <v>42</v>
      </c>
      <c r="H5" s="199"/>
    </row>
    <row r="6" spans="2:8" ht="16.5" customHeight="1">
      <c r="B6" s="200" t="s">
        <v>394</v>
      </c>
      <c r="C6" s="76">
        <f t="shared" ref="C6:C16" si="0">+SUM(D6:F6)</f>
        <v>31827.763157894744</v>
      </c>
      <c r="D6" s="76">
        <v>16140</v>
      </c>
      <c r="E6" s="76">
        <v>8524.7631578947439</v>
      </c>
      <c r="F6" s="201">
        <v>7163</v>
      </c>
      <c r="H6" s="199"/>
    </row>
    <row r="7" spans="2:8" ht="18.75" customHeight="1">
      <c r="B7" s="202" t="s">
        <v>1</v>
      </c>
      <c r="C7" s="74">
        <f>+SUM(D7:F7)</f>
        <v>21062</v>
      </c>
      <c r="D7" s="74">
        <v>10419</v>
      </c>
      <c r="E7" s="74">
        <v>5893</v>
      </c>
      <c r="F7" s="203">
        <v>4750</v>
      </c>
      <c r="H7" s="199"/>
    </row>
    <row r="8" spans="2:8" ht="18.75" customHeight="1">
      <c r="B8" s="202" t="s">
        <v>2</v>
      </c>
      <c r="C8" s="74">
        <f>+SUM(D8:F8)</f>
        <v>6052</v>
      </c>
      <c r="D8" s="74">
        <v>3516</v>
      </c>
      <c r="E8" s="74">
        <v>1438</v>
      </c>
      <c r="F8" s="203">
        <v>1098</v>
      </c>
      <c r="H8" s="199"/>
    </row>
    <row r="9" spans="2:8" ht="18.75" customHeight="1">
      <c r="B9" s="202" t="s">
        <v>3</v>
      </c>
      <c r="C9" s="74">
        <f t="shared" si="0"/>
        <v>2353</v>
      </c>
      <c r="D9" s="74">
        <v>1241</v>
      </c>
      <c r="E9" s="74">
        <v>542</v>
      </c>
      <c r="F9" s="203">
        <v>570</v>
      </c>
      <c r="H9" s="199"/>
    </row>
    <row r="10" spans="2:8" ht="18.75" customHeight="1">
      <c r="B10" s="202" t="s">
        <v>4</v>
      </c>
      <c r="C10" s="74">
        <f t="shared" si="0"/>
        <v>480</v>
      </c>
      <c r="D10" s="74">
        <v>215</v>
      </c>
      <c r="E10" s="74">
        <v>151</v>
      </c>
      <c r="F10" s="203">
        <v>114</v>
      </c>
      <c r="H10" s="199"/>
    </row>
    <row r="11" spans="2:8" ht="18.75" customHeight="1">
      <c r="B11" s="202" t="s">
        <v>5</v>
      </c>
      <c r="C11" s="74">
        <f t="shared" si="0"/>
        <v>193</v>
      </c>
      <c r="D11" s="74">
        <v>107</v>
      </c>
      <c r="E11" s="74">
        <v>8</v>
      </c>
      <c r="F11" s="203">
        <v>78</v>
      </c>
      <c r="H11" s="199"/>
    </row>
    <row r="12" spans="2:8" ht="18.75" customHeight="1">
      <c r="B12" s="202" t="s">
        <v>6</v>
      </c>
      <c r="C12" s="74">
        <f t="shared" si="0"/>
        <v>143</v>
      </c>
      <c r="D12" s="74">
        <v>77</v>
      </c>
      <c r="E12" s="74">
        <v>11</v>
      </c>
      <c r="F12" s="203">
        <v>55</v>
      </c>
      <c r="H12" s="199"/>
    </row>
    <row r="13" spans="2:8" ht="18.75" customHeight="1">
      <c r="B13" s="202" t="s">
        <v>7</v>
      </c>
      <c r="C13" s="74">
        <f t="shared" si="0"/>
        <v>91</v>
      </c>
      <c r="D13" s="74">
        <v>33</v>
      </c>
      <c r="E13" s="74">
        <v>32</v>
      </c>
      <c r="F13" s="203">
        <v>26</v>
      </c>
      <c r="H13" s="199"/>
    </row>
    <row r="14" spans="2:8" ht="18.75" customHeight="1">
      <c r="B14" s="202" t="s">
        <v>8</v>
      </c>
      <c r="C14" s="74">
        <f t="shared" si="0"/>
        <v>15</v>
      </c>
      <c r="D14" s="74">
        <v>6</v>
      </c>
      <c r="E14" s="74">
        <v>2</v>
      </c>
      <c r="F14" s="203">
        <v>7</v>
      </c>
      <c r="H14" s="199"/>
    </row>
    <row r="15" spans="2:8" ht="18.75" customHeight="1">
      <c r="B15" s="202" t="s">
        <v>9</v>
      </c>
      <c r="C15" s="74">
        <f t="shared" si="0"/>
        <v>8</v>
      </c>
      <c r="D15" s="74">
        <v>1</v>
      </c>
      <c r="E15" s="74">
        <v>4</v>
      </c>
      <c r="F15" s="203">
        <v>3</v>
      </c>
      <c r="H15" s="199"/>
    </row>
    <row r="16" spans="2:8" ht="18.75" customHeight="1">
      <c r="B16" s="202" t="s">
        <v>10</v>
      </c>
      <c r="C16" s="74">
        <f t="shared" si="0"/>
        <v>12</v>
      </c>
      <c r="D16" s="74">
        <v>5</v>
      </c>
      <c r="E16" s="74">
        <v>1</v>
      </c>
      <c r="F16" s="203">
        <v>6</v>
      </c>
      <c r="H16" s="199"/>
    </row>
    <row r="17" spans="2:14" ht="15.75" thickBot="1">
      <c r="B17" s="204" t="s">
        <v>11</v>
      </c>
      <c r="C17" s="205">
        <f>+SUM(D17:F17)</f>
        <v>1418.763157894743</v>
      </c>
      <c r="D17" s="205">
        <v>520</v>
      </c>
      <c r="E17" s="205">
        <v>442.76315789474302</v>
      </c>
      <c r="F17" s="206">
        <v>456</v>
      </c>
      <c r="H17" s="199"/>
    </row>
    <row r="18" spans="2:14" ht="9" customHeight="1">
      <c r="H18" s="199"/>
    </row>
    <row r="19" spans="2:14" ht="24.75" customHeight="1">
      <c r="B19" s="453" t="s">
        <v>372</v>
      </c>
      <c r="C19" s="453"/>
      <c r="D19" s="453"/>
      <c r="E19" s="453"/>
      <c r="F19" s="453"/>
      <c r="I19" s="453" t="s">
        <v>372</v>
      </c>
      <c r="J19" s="453"/>
      <c r="K19" s="453"/>
      <c r="L19" s="453"/>
      <c r="M19" s="453"/>
      <c r="N19" s="453"/>
    </row>
    <row r="20" spans="2:14">
      <c r="D20" s="239"/>
      <c r="E20" s="239"/>
      <c r="F20" s="239"/>
      <c r="G20" s="239"/>
    </row>
    <row r="22" spans="2:14" ht="15.75" thickBot="1"/>
    <row r="23" spans="2:14" ht="15.75" thickBot="1">
      <c r="B23" s="465" t="s">
        <v>85</v>
      </c>
      <c r="C23" s="467" t="s">
        <v>31</v>
      </c>
      <c r="D23" s="469" t="s">
        <v>108</v>
      </c>
      <c r="E23" s="482"/>
      <c r="F23" s="471"/>
    </row>
    <row r="24" spans="2:14">
      <c r="B24" s="466"/>
      <c r="C24" s="468"/>
      <c r="D24" s="243" t="s">
        <v>225</v>
      </c>
      <c r="E24" s="244" t="s">
        <v>226</v>
      </c>
      <c r="F24" s="245" t="s">
        <v>227</v>
      </c>
    </row>
    <row r="25" spans="2:14">
      <c r="B25" s="209" t="s">
        <v>31</v>
      </c>
      <c r="C25" s="210">
        <f>SUM(C26:C36)</f>
        <v>0.99999999999999989</v>
      </c>
      <c r="D25" s="210">
        <f>SUM(D26:D36)</f>
        <v>1</v>
      </c>
      <c r="E25" s="210">
        <f>SUM(E26:E36)</f>
        <v>0.99999999999999989</v>
      </c>
      <c r="F25" s="210">
        <f>+F6/F6</f>
        <v>1</v>
      </c>
    </row>
    <row r="26" spans="2:14">
      <c r="B26" s="211" t="s">
        <v>11</v>
      </c>
      <c r="C26" s="212">
        <f>+C17/$C$6</f>
        <v>4.4576276091297502E-2</v>
      </c>
      <c r="D26" s="212">
        <f>+D17/$D$6</f>
        <v>3.2218091697645598E-2</v>
      </c>
      <c r="E26" s="212">
        <f>+E17/$E$6</f>
        <v>5.1938470276995566E-2</v>
      </c>
      <c r="F26" s="212">
        <f>+F17/$F$6</f>
        <v>6.3660477453580902E-2</v>
      </c>
    </row>
    <row r="27" spans="2:14">
      <c r="B27" s="211" t="s">
        <v>10</v>
      </c>
      <c r="C27" s="212">
        <f>+C16/$C$6</f>
        <v>3.770293231248785E-4</v>
      </c>
      <c r="D27" s="212">
        <f>+D16/$D$6</f>
        <v>3.0978934324659232E-4</v>
      </c>
      <c r="E27" s="212">
        <f>+E16/$E$6</f>
        <v>1.1730531176973575E-4</v>
      </c>
      <c r="F27" s="212">
        <f>+F16/$F$6</f>
        <v>8.376378612313277E-4</v>
      </c>
    </row>
    <row r="28" spans="2:14">
      <c r="B28" s="211" t="s">
        <v>9</v>
      </c>
      <c r="C28" s="212">
        <f>+C15/$C$6</f>
        <v>2.5135288208325229E-4</v>
      </c>
      <c r="D28" s="212">
        <f>+D15/$D$6</f>
        <v>6.1957868649318467E-5</v>
      </c>
      <c r="E28" s="212">
        <f>+E15/$E$6</f>
        <v>4.69221247078943E-4</v>
      </c>
      <c r="F28" s="212">
        <f>+F15/$F$6</f>
        <v>4.1881893061566385E-4</v>
      </c>
    </row>
    <row r="29" spans="2:14">
      <c r="B29" s="211" t="s">
        <v>8</v>
      </c>
      <c r="C29" s="212">
        <f>+C14/$C$6</f>
        <v>4.7128665390609812E-4</v>
      </c>
      <c r="D29" s="212">
        <f>+D14/$D$6</f>
        <v>3.7174721189591077E-4</v>
      </c>
      <c r="E29" s="212">
        <f>+E14/$E$6</f>
        <v>2.346106235394715E-4</v>
      </c>
      <c r="F29" s="212">
        <f>+F14/$F$6</f>
        <v>9.7724417143654893E-4</v>
      </c>
    </row>
    <row r="30" spans="2:14">
      <c r="B30" s="211" t="s">
        <v>7</v>
      </c>
      <c r="C30" s="212">
        <f>+C13/$C$6</f>
        <v>2.859139033696995E-3</v>
      </c>
      <c r="D30" s="212">
        <f>+D13/$D$6</f>
        <v>2.0446096654275093E-3</v>
      </c>
      <c r="E30" s="212">
        <f>+E13/$E$6</f>
        <v>3.753769976631544E-3</v>
      </c>
      <c r="F30" s="212">
        <f>+F13/$F$6</f>
        <v>3.629764065335753E-3</v>
      </c>
    </row>
    <row r="31" spans="2:14" ht="17.25" customHeight="1">
      <c r="B31" s="211" t="s">
        <v>6</v>
      </c>
      <c r="C31" s="212">
        <f>+C12/$C$6</f>
        <v>4.4929327672381348E-3</v>
      </c>
      <c r="D31" s="212">
        <f>+D12/$D$6</f>
        <v>4.7707558859975217E-3</v>
      </c>
      <c r="E31" s="212">
        <f>+E12/$E$6</f>
        <v>1.2903584294670933E-3</v>
      </c>
      <c r="F31" s="212">
        <f>+F12/$F$6</f>
        <v>7.6783470612871701E-3</v>
      </c>
    </row>
    <row r="32" spans="2:14">
      <c r="B32" s="211" t="s">
        <v>5</v>
      </c>
      <c r="C32" s="212">
        <f>+C11/$C$6</f>
        <v>6.0638882802584622E-3</v>
      </c>
      <c r="D32" s="212">
        <f>+D11/$D$6</f>
        <v>6.6294919454770755E-3</v>
      </c>
      <c r="E32" s="212">
        <f>+E11/$E$6</f>
        <v>9.38442494157886E-4</v>
      </c>
      <c r="F32" s="212">
        <f>+F11/$F$6</f>
        <v>1.0889292196007259E-2</v>
      </c>
    </row>
    <row r="33" spans="2:9">
      <c r="B33" s="211" t="s">
        <v>4</v>
      </c>
      <c r="C33" s="212">
        <f>+C10/$C$6</f>
        <v>1.508117292499514E-2</v>
      </c>
      <c r="D33" s="212">
        <f>+D10/$D$6</f>
        <v>1.332094175960347E-2</v>
      </c>
      <c r="E33" s="212">
        <f>+E10/$E$6</f>
        <v>1.7713102077230099E-2</v>
      </c>
      <c r="F33" s="212">
        <f>+F10/$F$6</f>
        <v>1.5915119363395226E-2</v>
      </c>
    </row>
    <row r="34" spans="2:9">
      <c r="B34" s="211" t="s">
        <v>3</v>
      </c>
      <c r="C34" s="212">
        <f>+C9/$C$6</f>
        <v>7.3929166442736588E-2</v>
      </c>
      <c r="D34" s="212">
        <f>+D9/$D$6</f>
        <v>7.6889714993804217E-2</v>
      </c>
      <c r="E34" s="212">
        <f>+E9/$E$6</f>
        <v>6.3579478979196774E-2</v>
      </c>
      <c r="F34" s="212">
        <f>+F9/$F$6</f>
        <v>7.9575596816976124E-2</v>
      </c>
    </row>
    <row r="35" spans="2:9">
      <c r="B35" s="211" t="s">
        <v>2</v>
      </c>
      <c r="C35" s="212">
        <f>+C8/$C$6</f>
        <v>0.19014845529598037</v>
      </c>
      <c r="D35" s="212">
        <f>+D8/$D$6</f>
        <v>0.21784386617100371</v>
      </c>
      <c r="E35" s="212">
        <f>+E8/$E$6</f>
        <v>0.16868503832488002</v>
      </c>
      <c r="F35" s="212">
        <f>+F8/$F$6</f>
        <v>0.15328772860533296</v>
      </c>
    </row>
    <row r="36" spans="2:9">
      <c r="B36" s="211" t="s">
        <v>1</v>
      </c>
      <c r="C36" s="212">
        <f>+C7/$C$6</f>
        <v>0.66174930030468249</v>
      </c>
      <c r="D36" s="212">
        <f>+D7/$D$6</f>
        <v>0.64553903345724906</v>
      </c>
      <c r="E36" s="212">
        <f>+E7/$E$6</f>
        <v>0.69128020225905273</v>
      </c>
      <c r="F36" s="212">
        <f>+F7/$F$6</f>
        <v>0.66312997347480107</v>
      </c>
    </row>
    <row r="38" spans="2:9" ht="15.75" thickBot="1">
      <c r="I38" s="213" t="s">
        <v>208</v>
      </c>
    </row>
    <row r="39" spans="2:9" ht="15.75" thickBot="1">
      <c r="B39" s="465" t="s">
        <v>85</v>
      </c>
      <c r="C39" s="467" t="s">
        <v>31</v>
      </c>
      <c r="D39" s="469" t="s">
        <v>108</v>
      </c>
      <c r="E39" s="482"/>
      <c r="F39" s="471"/>
    </row>
    <row r="40" spans="2:9">
      <c r="B40" s="466"/>
      <c r="C40" s="468"/>
      <c r="D40" s="243" t="s">
        <v>225</v>
      </c>
      <c r="E40" s="244" t="s">
        <v>226</v>
      </c>
      <c r="F40" s="245" t="s">
        <v>227</v>
      </c>
    </row>
    <row r="41" spans="2:9">
      <c r="B41" s="209" t="s">
        <v>31</v>
      </c>
      <c r="C41" s="210">
        <f>SUM(C42:C52)</f>
        <v>0.99999999999999989</v>
      </c>
      <c r="D41" s="210">
        <f>SUM(D42:D52)</f>
        <v>1</v>
      </c>
      <c r="E41" s="210">
        <f t="shared" ref="E41:F41" si="1">SUM(E42:E52)</f>
        <v>1</v>
      </c>
      <c r="F41" s="210">
        <f t="shared" si="1"/>
        <v>0.99999999999999989</v>
      </c>
    </row>
    <row r="42" spans="2:9">
      <c r="B42" s="211" t="s">
        <v>1</v>
      </c>
      <c r="C42" s="212">
        <f>+C7/$C$6</f>
        <v>0.66174930030468249</v>
      </c>
      <c r="D42" s="212">
        <f>+D7/$D$6</f>
        <v>0.64553903345724906</v>
      </c>
      <c r="E42" s="212">
        <f>+E7/$E$6</f>
        <v>0.69128020225905273</v>
      </c>
      <c r="F42" s="212">
        <f>+F7/$F$6</f>
        <v>0.66312997347480107</v>
      </c>
    </row>
    <row r="43" spans="2:9">
      <c r="B43" s="211" t="s">
        <v>2</v>
      </c>
      <c r="C43" s="212">
        <f t="shared" ref="C43:C52" si="2">+C8/$C$6</f>
        <v>0.19014845529598037</v>
      </c>
      <c r="D43" s="212">
        <f t="shared" ref="D43:D52" si="3">+D8/$D$6</f>
        <v>0.21784386617100371</v>
      </c>
      <c r="E43" s="212">
        <f t="shared" ref="E43:E52" si="4">+E8/$E$6</f>
        <v>0.16868503832488002</v>
      </c>
      <c r="F43" s="212">
        <f t="shared" ref="F43:F52" si="5">+F8/$F$6</f>
        <v>0.15328772860533296</v>
      </c>
    </row>
    <row r="44" spans="2:9">
      <c r="B44" s="211" t="s">
        <v>3</v>
      </c>
      <c r="C44" s="212">
        <f t="shared" si="2"/>
        <v>7.3929166442736588E-2</v>
      </c>
      <c r="D44" s="212">
        <f t="shared" si="3"/>
        <v>7.6889714993804217E-2</v>
      </c>
      <c r="E44" s="212">
        <f t="shared" si="4"/>
        <v>6.3579478979196774E-2</v>
      </c>
      <c r="F44" s="212">
        <f t="shared" si="5"/>
        <v>7.9575596816976124E-2</v>
      </c>
    </row>
    <row r="45" spans="2:9">
      <c r="B45" s="211" t="s">
        <v>4</v>
      </c>
      <c r="C45" s="212">
        <f t="shared" si="2"/>
        <v>1.508117292499514E-2</v>
      </c>
      <c r="D45" s="212">
        <f t="shared" si="3"/>
        <v>1.332094175960347E-2</v>
      </c>
      <c r="E45" s="212">
        <f t="shared" si="4"/>
        <v>1.7713102077230099E-2</v>
      </c>
      <c r="F45" s="212">
        <f t="shared" si="5"/>
        <v>1.5915119363395226E-2</v>
      </c>
    </row>
    <row r="46" spans="2:9">
      <c r="B46" s="211" t="s">
        <v>5</v>
      </c>
      <c r="C46" s="212">
        <f t="shared" si="2"/>
        <v>6.0638882802584622E-3</v>
      </c>
      <c r="D46" s="212">
        <f t="shared" si="3"/>
        <v>6.6294919454770755E-3</v>
      </c>
      <c r="E46" s="212">
        <f t="shared" si="4"/>
        <v>9.38442494157886E-4</v>
      </c>
      <c r="F46" s="212">
        <f t="shared" si="5"/>
        <v>1.0889292196007259E-2</v>
      </c>
    </row>
    <row r="47" spans="2:9">
      <c r="B47" s="211" t="s">
        <v>6</v>
      </c>
      <c r="C47" s="212">
        <f t="shared" si="2"/>
        <v>4.4929327672381348E-3</v>
      </c>
      <c r="D47" s="212">
        <f t="shared" si="3"/>
        <v>4.7707558859975217E-3</v>
      </c>
      <c r="E47" s="212">
        <f t="shared" si="4"/>
        <v>1.2903584294670933E-3</v>
      </c>
      <c r="F47" s="212">
        <f t="shared" si="5"/>
        <v>7.6783470612871701E-3</v>
      </c>
    </row>
    <row r="48" spans="2:9">
      <c r="B48" s="211" t="s">
        <v>7</v>
      </c>
      <c r="C48" s="212">
        <f t="shared" si="2"/>
        <v>2.859139033696995E-3</v>
      </c>
      <c r="D48" s="212">
        <f t="shared" si="3"/>
        <v>2.0446096654275093E-3</v>
      </c>
      <c r="E48" s="212">
        <f t="shared" si="4"/>
        <v>3.753769976631544E-3</v>
      </c>
      <c r="F48" s="212">
        <f t="shared" si="5"/>
        <v>3.629764065335753E-3</v>
      </c>
    </row>
    <row r="49" spans="2:6">
      <c r="B49" s="211" t="s">
        <v>8</v>
      </c>
      <c r="C49" s="212">
        <f t="shared" si="2"/>
        <v>4.7128665390609812E-4</v>
      </c>
      <c r="D49" s="212">
        <f t="shared" si="3"/>
        <v>3.7174721189591077E-4</v>
      </c>
      <c r="E49" s="212">
        <f t="shared" si="4"/>
        <v>2.346106235394715E-4</v>
      </c>
      <c r="F49" s="212">
        <f t="shared" si="5"/>
        <v>9.7724417143654893E-4</v>
      </c>
    </row>
    <row r="50" spans="2:6">
      <c r="B50" s="211" t="s">
        <v>9</v>
      </c>
      <c r="C50" s="212">
        <f t="shared" si="2"/>
        <v>2.5135288208325229E-4</v>
      </c>
      <c r="D50" s="212">
        <f t="shared" si="3"/>
        <v>6.1957868649318467E-5</v>
      </c>
      <c r="E50" s="212">
        <f t="shared" si="4"/>
        <v>4.69221247078943E-4</v>
      </c>
      <c r="F50" s="212">
        <f t="shared" si="5"/>
        <v>4.1881893061566385E-4</v>
      </c>
    </row>
    <row r="51" spans="2:6">
      <c r="B51" s="211" t="s">
        <v>10</v>
      </c>
      <c r="C51" s="212">
        <f t="shared" si="2"/>
        <v>3.770293231248785E-4</v>
      </c>
      <c r="D51" s="212">
        <f t="shared" si="3"/>
        <v>3.0978934324659232E-4</v>
      </c>
      <c r="E51" s="212">
        <f t="shared" si="4"/>
        <v>1.1730531176973575E-4</v>
      </c>
      <c r="F51" s="212">
        <f t="shared" si="5"/>
        <v>8.376378612313277E-4</v>
      </c>
    </row>
    <row r="52" spans="2:6">
      <c r="B52" s="211" t="s">
        <v>11</v>
      </c>
      <c r="C52" s="212">
        <f t="shared" si="2"/>
        <v>4.4576276091297502E-2</v>
      </c>
      <c r="D52" s="212">
        <f t="shared" si="3"/>
        <v>3.2218091697645598E-2</v>
      </c>
      <c r="E52" s="212">
        <f t="shared" si="4"/>
        <v>5.1938470276995566E-2</v>
      </c>
      <c r="F52" s="212">
        <f t="shared" si="5"/>
        <v>6.3660477453580902E-2</v>
      </c>
    </row>
  </sheetData>
  <mergeCells count="14">
    <mergeCell ref="I19:N19"/>
    <mergeCell ref="B23:B24"/>
    <mergeCell ref="C23:C24"/>
    <mergeCell ref="D23:F23"/>
    <mergeCell ref="B39:B40"/>
    <mergeCell ref="C39:C40"/>
    <mergeCell ref="D39:F39"/>
    <mergeCell ref="B19:F19"/>
    <mergeCell ref="B1:F1"/>
    <mergeCell ref="B2:F2"/>
    <mergeCell ref="B3:G3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C8"/>
  <sheetViews>
    <sheetView showGridLines="0" workbookViewId="0">
      <selection activeCell="C8" sqref="C8"/>
    </sheetView>
  </sheetViews>
  <sheetFormatPr baseColWidth="10" defaultRowHeight="11.25"/>
  <sheetData>
    <row r="8" spans="3:3" ht="75">
      <c r="C8" s="167" t="s">
        <v>235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2:H15"/>
  <sheetViews>
    <sheetView showGridLines="0" topLeftCell="A13" workbookViewId="0">
      <selection activeCell="B6" sqref="B6"/>
    </sheetView>
  </sheetViews>
  <sheetFormatPr baseColWidth="10" defaultRowHeight="15"/>
  <cols>
    <col min="1" max="1" width="12" style="168"/>
    <col min="2" max="2" width="29.33203125" style="168" customWidth="1"/>
    <col min="3" max="16384" width="12" style="168"/>
  </cols>
  <sheetData>
    <row r="2" spans="1:8">
      <c r="B2" s="451" t="s">
        <v>232</v>
      </c>
      <c r="C2" s="451"/>
      <c r="D2" s="451"/>
    </row>
    <row r="3" spans="1:8" ht="24.75" customHeight="1">
      <c r="B3" s="472" t="s">
        <v>236</v>
      </c>
      <c r="C3" s="472"/>
      <c r="D3" s="472"/>
    </row>
    <row r="4" spans="1:8" ht="15.75" thickBot="1">
      <c r="B4" s="169"/>
      <c r="C4" s="169"/>
      <c r="D4" s="169"/>
      <c r="E4" s="170"/>
    </row>
    <row r="5" spans="1:8" ht="15.75" thickBot="1">
      <c r="B5" s="246" t="s">
        <v>108</v>
      </c>
      <c r="C5" s="247" t="s">
        <v>80</v>
      </c>
      <c r="D5" s="248" t="s">
        <v>81</v>
      </c>
      <c r="E5" s="170"/>
    </row>
    <row r="6" spans="1:8" ht="19.5" customHeight="1">
      <c r="B6" s="174" t="s">
        <v>394</v>
      </c>
      <c r="C6" s="73">
        <f>SUM(C7:C10)</f>
        <v>29945</v>
      </c>
      <c r="D6" s="175">
        <f>SUM(D7:D10)</f>
        <v>1</v>
      </c>
      <c r="E6" s="249"/>
      <c r="F6" s="239"/>
    </row>
    <row r="7" spans="1:8" ht="19.5" customHeight="1">
      <c r="B7" s="65" t="s">
        <v>44</v>
      </c>
      <c r="C7" s="66">
        <v>11765</v>
      </c>
      <c r="D7" s="176">
        <f>C7/$C$6</f>
        <v>0.39288695942561364</v>
      </c>
      <c r="E7" s="249"/>
    </row>
    <row r="8" spans="1:8" ht="19.5" customHeight="1">
      <c r="B8" s="65" t="s">
        <v>45</v>
      </c>
      <c r="C8" s="66">
        <v>6850</v>
      </c>
      <c r="D8" s="176">
        <f>C8/$C$6</f>
        <v>0.22875271330773084</v>
      </c>
      <c r="E8" s="249"/>
    </row>
    <row r="9" spans="1:8" ht="19.5" customHeight="1">
      <c r="B9" s="67" t="s">
        <v>47</v>
      </c>
      <c r="C9" s="68">
        <v>6676</v>
      </c>
      <c r="D9" s="250">
        <f>C9/$C$6</f>
        <v>0.22294206044414761</v>
      </c>
      <c r="E9" s="249"/>
    </row>
    <row r="10" spans="1:8" ht="15.75" thickBot="1">
      <c r="B10" s="69" t="s">
        <v>46</v>
      </c>
      <c r="C10" s="70">
        <v>4654</v>
      </c>
      <c r="D10" s="251">
        <f>C10/$C$6</f>
        <v>0.15541826682250792</v>
      </c>
      <c r="E10" s="249"/>
    </row>
    <row r="11" spans="1:8">
      <c r="B11" s="232"/>
      <c r="C11" s="233"/>
      <c r="D11" s="234"/>
      <c r="E11" s="170"/>
    </row>
    <row r="13" spans="1:8">
      <c r="A13" s="252"/>
      <c r="B13" s="253"/>
      <c r="C13" s="253"/>
      <c r="D13" s="253"/>
      <c r="E13" s="253"/>
      <c r="F13" s="253"/>
      <c r="G13" s="178"/>
    </row>
    <row r="14" spans="1:8">
      <c r="B14" s="451" t="s">
        <v>254</v>
      </c>
      <c r="C14" s="451"/>
      <c r="D14" s="451"/>
      <c r="E14" s="451"/>
      <c r="F14" s="451"/>
      <c r="G14" s="451"/>
      <c r="H14" s="451"/>
    </row>
    <row r="15" spans="1:8">
      <c r="B15" s="452" t="s">
        <v>237</v>
      </c>
      <c r="C15" s="452"/>
      <c r="D15" s="452"/>
      <c r="E15" s="452"/>
      <c r="F15" s="452"/>
      <c r="G15" s="452"/>
      <c r="H15" s="452"/>
    </row>
  </sheetData>
  <mergeCells count="4">
    <mergeCell ref="B2:D2"/>
    <mergeCell ref="B3:D3"/>
    <mergeCell ref="B14:H14"/>
    <mergeCell ref="B15:H15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B1:O78"/>
  <sheetViews>
    <sheetView showGridLines="0" topLeftCell="A28" workbookViewId="0">
      <selection activeCell="B31" sqref="B31"/>
    </sheetView>
  </sheetViews>
  <sheetFormatPr baseColWidth="10" defaultRowHeight="15"/>
  <cols>
    <col min="1" max="1" width="8.83203125" style="168" customWidth="1"/>
    <col min="2" max="2" width="75.6640625" style="197" customWidth="1"/>
    <col min="3" max="3" width="16" style="168" customWidth="1"/>
    <col min="4" max="8" width="12" style="168"/>
    <col min="9" max="9" width="21.33203125" style="168" customWidth="1"/>
    <col min="10" max="16384" width="12" style="168"/>
  </cols>
  <sheetData>
    <row r="1" spans="2:10">
      <c r="B1" s="451" t="s">
        <v>243</v>
      </c>
      <c r="C1" s="451"/>
      <c r="D1" s="451"/>
      <c r="E1" s="451"/>
      <c r="F1" s="451"/>
      <c r="G1" s="451"/>
      <c r="H1" s="179"/>
    </row>
    <row r="2" spans="2:10">
      <c r="B2" s="452" t="s">
        <v>238</v>
      </c>
      <c r="C2" s="452"/>
      <c r="D2" s="452"/>
      <c r="E2" s="452"/>
      <c r="F2" s="452"/>
      <c r="G2" s="452"/>
      <c r="H2" s="180"/>
    </row>
    <row r="3" spans="2:10" ht="15.75" thickBot="1">
      <c r="B3" s="181"/>
      <c r="C3" s="181"/>
      <c r="D3" s="181"/>
      <c r="E3" s="181"/>
      <c r="F3" s="181"/>
      <c r="G3" s="181"/>
      <c r="H3" s="181"/>
      <c r="I3" s="182"/>
    </row>
    <row r="4" spans="2:10" ht="15.75" thickBot="1">
      <c r="B4" s="484" t="s">
        <v>134</v>
      </c>
      <c r="C4" s="486" t="s">
        <v>31</v>
      </c>
      <c r="D4" s="488" t="s">
        <v>108</v>
      </c>
      <c r="E4" s="488"/>
      <c r="F4" s="489"/>
      <c r="G4" s="490"/>
      <c r="I4" s="182"/>
    </row>
    <row r="5" spans="2:10" ht="37.5" thickBot="1">
      <c r="B5" s="485"/>
      <c r="C5" s="487"/>
      <c r="D5" s="254" t="s">
        <v>44</v>
      </c>
      <c r="E5" s="255" t="s">
        <v>45</v>
      </c>
      <c r="F5" s="255" t="s">
        <v>46</v>
      </c>
      <c r="G5" s="256" t="s">
        <v>47</v>
      </c>
      <c r="I5" s="182"/>
    </row>
    <row r="6" spans="2:10" ht="18.75" customHeight="1">
      <c r="B6" s="185" t="s">
        <v>131</v>
      </c>
      <c r="C6" s="75">
        <f>+SUM(D6:G6)</f>
        <v>29945</v>
      </c>
      <c r="D6" s="75">
        <f>+SUM(D7:D75)</f>
        <v>11765</v>
      </c>
      <c r="E6" s="75">
        <f>+SUM(E7:E75)</f>
        <v>6850</v>
      </c>
      <c r="F6" s="75">
        <f>+SUM(F7:F75)</f>
        <v>4654</v>
      </c>
      <c r="G6" s="186">
        <f>+SUM(G7:G75)</f>
        <v>6676</v>
      </c>
      <c r="H6" s="187"/>
      <c r="I6" s="182"/>
    </row>
    <row r="7" spans="2:10">
      <c r="B7" s="188" t="s">
        <v>135</v>
      </c>
      <c r="C7" s="189">
        <f>+SUM(D7:G7)</f>
        <v>287</v>
      </c>
      <c r="D7" s="189">
        <v>135</v>
      </c>
      <c r="E7" s="189">
        <v>72</v>
      </c>
      <c r="F7" s="189">
        <v>52</v>
      </c>
      <c r="G7" s="190">
        <v>28</v>
      </c>
      <c r="I7" s="182"/>
    </row>
    <row r="8" spans="2:10">
      <c r="B8" s="188" t="s">
        <v>136</v>
      </c>
      <c r="C8" s="189">
        <f t="shared" ref="C8:C71" si="0">+SUM(D8:G8)</f>
        <v>56</v>
      </c>
      <c r="D8" s="189">
        <v>25</v>
      </c>
      <c r="E8" s="189">
        <v>10</v>
      </c>
      <c r="F8" s="189">
        <v>10</v>
      </c>
      <c r="G8" s="190">
        <v>11</v>
      </c>
      <c r="I8" s="257" t="s">
        <v>137</v>
      </c>
      <c r="J8" s="192">
        <v>1.6029641786114678E-2</v>
      </c>
    </row>
    <row r="9" spans="2:10">
      <c r="B9" s="188" t="s">
        <v>138</v>
      </c>
      <c r="C9" s="189">
        <f t="shared" si="0"/>
        <v>2</v>
      </c>
      <c r="D9" s="189">
        <v>0</v>
      </c>
      <c r="E9" s="189">
        <v>0</v>
      </c>
      <c r="F9" s="189">
        <v>0</v>
      </c>
      <c r="G9" s="190">
        <v>2</v>
      </c>
      <c r="I9" s="257" t="s">
        <v>140</v>
      </c>
      <c r="J9" s="192">
        <v>2.1205880279547541E-2</v>
      </c>
    </row>
    <row r="10" spans="2:10">
      <c r="B10" s="188" t="s">
        <v>139</v>
      </c>
      <c r="C10" s="189">
        <f t="shared" si="0"/>
        <v>36</v>
      </c>
      <c r="D10" s="189">
        <v>22</v>
      </c>
      <c r="E10" s="189">
        <v>6</v>
      </c>
      <c r="F10" s="189">
        <v>5</v>
      </c>
      <c r="G10" s="190">
        <v>3</v>
      </c>
      <c r="I10" s="257" t="s">
        <v>142</v>
      </c>
      <c r="J10" s="192">
        <v>2.2140942717070896E-2</v>
      </c>
    </row>
    <row r="11" spans="2:10">
      <c r="B11" s="188" t="s">
        <v>141</v>
      </c>
      <c r="C11" s="189">
        <f t="shared" si="0"/>
        <v>127</v>
      </c>
      <c r="D11" s="189">
        <v>73</v>
      </c>
      <c r="E11" s="189">
        <v>16</v>
      </c>
      <c r="F11" s="189">
        <v>27</v>
      </c>
      <c r="G11" s="190">
        <v>11</v>
      </c>
      <c r="I11" s="257" t="s">
        <v>26</v>
      </c>
      <c r="J11" s="192">
        <v>2.5847797380109915E-2</v>
      </c>
    </row>
    <row r="12" spans="2:10">
      <c r="B12" s="188" t="s">
        <v>143</v>
      </c>
      <c r="C12" s="189">
        <f t="shared" si="0"/>
        <v>8</v>
      </c>
      <c r="D12" s="189">
        <v>8</v>
      </c>
      <c r="E12" s="189">
        <v>0</v>
      </c>
      <c r="F12" s="189">
        <v>0</v>
      </c>
      <c r="G12" s="190">
        <v>0</v>
      </c>
      <c r="I12" s="257" t="s">
        <v>144</v>
      </c>
      <c r="J12" s="192">
        <v>4.2745711429639136E-2</v>
      </c>
    </row>
    <row r="13" spans="2:10" ht="24">
      <c r="B13" s="188" t="s">
        <v>145</v>
      </c>
      <c r="C13" s="189">
        <f t="shared" si="0"/>
        <v>8</v>
      </c>
      <c r="D13" s="189">
        <v>5</v>
      </c>
      <c r="E13" s="189">
        <v>1</v>
      </c>
      <c r="F13" s="189">
        <v>0</v>
      </c>
      <c r="G13" s="190">
        <v>2</v>
      </c>
      <c r="I13" s="257" t="s">
        <v>146</v>
      </c>
      <c r="J13" s="192">
        <v>4.7921949923071999E-2</v>
      </c>
    </row>
    <row r="14" spans="2:10">
      <c r="B14" s="188" t="s">
        <v>148</v>
      </c>
      <c r="C14" s="189">
        <f t="shared" si="0"/>
        <v>46</v>
      </c>
      <c r="D14" s="189">
        <v>27</v>
      </c>
      <c r="E14" s="189">
        <v>7</v>
      </c>
      <c r="F14" s="189">
        <v>5</v>
      </c>
      <c r="G14" s="190">
        <v>7</v>
      </c>
      <c r="I14" s="257" t="s">
        <v>29</v>
      </c>
      <c r="J14" s="192">
        <v>8.9632413654024565E-2</v>
      </c>
    </row>
    <row r="15" spans="2:10">
      <c r="B15" s="188" t="s">
        <v>152</v>
      </c>
      <c r="C15" s="189">
        <f t="shared" si="0"/>
        <v>4</v>
      </c>
      <c r="D15" s="189">
        <v>2</v>
      </c>
      <c r="E15" s="189">
        <v>0</v>
      </c>
      <c r="F15" s="189">
        <v>1</v>
      </c>
      <c r="G15" s="190">
        <v>1</v>
      </c>
      <c r="I15" s="257" t="s">
        <v>149</v>
      </c>
      <c r="J15" s="192">
        <v>9.4107355319314911E-2</v>
      </c>
    </row>
    <row r="16" spans="2:10" ht="24">
      <c r="B16" s="188" t="s">
        <v>154</v>
      </c>
      <c r="C16" s="189">
        <f t="shared" si="0"/>
        <v>1</v>
      </c>
      <c r="D16" s="189">
        <v>1</v>
      </c>
      <c r="E16" s="189">
        <v>0</v>
      </c>
      <c r="F16" s="189">
        <v>0</v>
      </c>
      <c r="G16" s="190">
        <v>0</v>
      </c>
      <c r="I16" s="257" t="s">
        <v>151</v>
      </c>
      <c r="J16" s="192">
        <v>0.10559526526603043</v>
      </c>
    </row>
    <row r="17" spans="2:10" ht="15.75" thickBot="1">
      <c r="B17" s="188" t="s">
        <v>155</v>
      </c>
      <c r="C17" s="189">
        <f t="shared" si="0"/>
        <v>2</v>
      </c>
      <c r="D17" s="189">
        <v>0</v>
      </c>
      <c r="E17" s="189">
        <v>1</v>
      </c>
      <c r="F17" s="189">
        <v>1</v>
      </c>
      <c r="G17" s="190">
        <v>0</v>
      </c>
      <c r="I17" s="258" t="s">
        <v>153</v>
      </c>
      <c r="J17" s="192">
        <v>0.35572446730352819</v>
      </c>
    </row>
    <row r="18" spans="2:10">
      <c r="B18" s="188" t="s">
        <v>156</v>
      </c>
      <c r="C18" s="189">
        <f t="shared" si="0"/>
        <v>48</v>
      </c>
      <c r="D18" s="189">
        <v>19</v>
      </c>
      <c r="E18" s="189">
        <v>9</v>
      </c>
      <c r="F18" s="189">
        <v>8</v>
      </c>
      <c r="G18" s="190">
        <v>12</v>
      </c>
      <c r="I18" s="182"/>
    </row>
    <row r="19" spans="2:10">
      <c r="B19" s="188" t="s">
        <v>157</v>
      </c>
      <c r="C19" s="189">
        <f t="shared" si="0"/>
        <v>1</v>
      </c>
      <c r="D19" s="189">
        <v>1</v>
      </c>
      <c r="E19" s="189">
        <v>0</v>
      </c>
      <c r="F19" s="189">
        <v>0</v>
      </c>
      <c r="G19" s="190">
        <v>0</v>
      </c>
      <c r="I19" s="182"/>
    </row>
    <row r="20" spans="2:10">
      <c r="B20" s="188" t="s">
        <v>158</v>
      </c>
      <c r="C20" s="189">
        <f t="shared" si="0"/>
        <v>181</v>
      </c>
      <c r="D20" s="189">
        <v>89</v>
      </c>
      <c r="E20" s="189">
        <v>24</v>
      </c>
      <c r="F20" s="189">
        <v>38</v>
      </c>
      <c r="G20" s="190">
        <v>30</v>
      </c>
      <c r="I20" s="182"/>
    </row>
    <row r="21" spans="2:10">
      <c r="B21" s="188" t="s">
        <v>387</v>
      </c>
      <c r="C21" s="189">
        <f t="shared" si="0"/>
        <v>3</v>
      </c>
      <c r="D21" s="189">
        <v>1</v>
      </c>
      <c r="E21" s="189">
        <v>1</v>
      </c>
      <c r="F21" s="189">
        <v>0</v>
      </c>
      <c r="G21" s="190">
        <v>1</v>
      </c>
      <c r="I21" s="182"/>
    </row>
    <row r="22" spans="2:10">
      <c r="B22" s="188" t="s">
        <v>379</v>
      </c>
      <c r="C22" s="189">
        <f t="shared" si="0"/>
        <v>3</v>
      </c>
      <c r="D22" s="189">
        <v>0</v>
      </c>
      <c r="E22" s="189">
        <v>1</v>
      </c>
      <c r="F22" s="189">
        <v>2</v>
      </c>
      <c r="G22" s="190">
        <v>0</v>
      </c>
      <c r="I22" s="182"/>
    </row>
    <row r="23" spans="2:10">
      <c r="B23" s="188" t="s">
        <v>162</v>
      </c>
      <c r="C23" s="189">
        <f t="shared" si="0"/>
        <v>1</v>
      </c>
      <c r="D23" s="189">
        <v>1</v>
      </c>
      <c r="E23" s="189">
        <v>0</v>
      </c>
      <c r="F23" s="189">
        <v>0</v>
      </c>
      <c r="G23" s="190">
        <v>0</v>
      </c>
      <c r="I23" s="182"/>
    </row>
    <row r="24" spans="2:10">
      <c r="B24" s="188" t="s">
        <v>163</v>
      </c>
      <c r="C24" s="189">
        <f t="shared" si="0"/>
        <v>1</v>
      </c>
      <c r="D24" s="189">
        <v>1</v>
      </c>
      <c r="E24" s="189">
        <v>0</v>
      </c>
      <c r="F24" s="189">
        <v>0</v>
      </c>
      <c r="G24" s="190">
        <v>0</v>
      </c>
      <c r="I24" s="182"/>
    </row>
    <row r="25" spans="2:10">
      <c r="B25" s="188" t="s">
        <v>164</v>
      </c>
      <c r="C25" s="189">
        <f t="shared" si="0"/>
        <v>112</v>
      </c>
      <c r="D25" s="189">
        <v>59</v>
      </c>
      <c r="E25" s="189">
        <v>17</v>
      </c>
      <c r="F25" s="189">
        <v>14</v>
      </c>
      <c r="G25" s="190">
        <v>22</v>
      </c>
      <c r="I25" s="182"/>
    </row>
    <row r="26" spans="2:10">
      <c r="B26" s="188" t="s">
        <v>165</v>
      </c>
      <c r="C26" s="189">
        <f t="shared" si="0"/>
        <v>18</v>
      </c>
      <c r="D26" s="189">
        <v>11</v>
      </c>
      <c r="E26" s="189">
        <v>2</v>
      </c>
      <c r="F26" s="189">
        <v>3</v>
      </c>
      <c r="G26" s="190">
        <v>2</v>
      </c>
      <c r="I26" s="182"/>
    </row>
    <row r="27" spans="2:10">
      <c r="B27" s="188" t="s">
        <v>166</v>
      </c>
      <c r="C27" s="189">
        <f t="shared" si="0"/>
        <v>63</v>
      </c>
      <c r="D27" s="189">
        <v>35</v>
      </c>
      <c r="E27" s="189">
        <v>17</v>
      </c>
      <c r="F27" s="189">
        <v>3</v>
      </c>
      <c r="G27" s="190">
        <v>8</v>
      </c>
      <c r="I27" s="182"/>
    </row>
    <row r="28" spans="2:10">
      <c r="B28" s="188" t="s">
        <v>14</v>
      </c>
      <c r="C28" s="189">
        <f t="shared" si="0"/>
        <v>17</v>
      </c>
      <c r="D28" s="189">
        <v>2</v>
      </c>
      <c r="E28" s="189">
        <v>4</v>
      </c>
      <c r="F28" s="189">
        <v>3</v>
      </c>
      <c r="G28" s="190">
        <v>8</v>
      </c>
      <c r="I28" s="182"/>
    </row>
    <row r="29" spans="2:10">
      <c r="B29" s="188" t="s">
        <v>167</v>
      </c>
      <c r="C29" s="189">
        <f t="shared" si="0"/>
        <v>16</v>
      </c>
      <c r="D29" s="189">
        <v>2</v>
      </c>
      <c r="E29" s="189">
        <v>6</v>
      </c>
      <c r="F29" s="189">
        <v>6</v>
      </c>
      <c r="G29" s="190">
        <v>2</v>
      </c>
      <c r="I29" s="182"/>
    </row>
    <row r="30" spans="2:10">
      <c r="B30" s="188" t="s">
        <v>169</v>
      </c>
      <c r="C30" s="189">
        <f t="shared" si="0"/>
        <v>19</v>
      </c>
      <c r="D30" s="189">
        <v>12</v>
      </c>
      <c r="E30" s="189">
        <v>2</v>
      </c>
      <c r="F30" s="189">
        <v>3</v>
      </c>
      <c r="G30" s="190">
        <v>2</v>
      </c>
      <c r="I30" s="182"/>
    </row>
    <row r="31" spans="2:10">
      <c r="B31" s="188" t="s">
        <v>374</v>
      </c>
      <c r="C31" s="189">
        <f t="shared" si="0"/>
        <v>1</v>
      </c>
      <c r="D31" s="189">
        <v>0</v>
      </c>
      <c r="E31" s="189">
        <v>0</v>
      </c>
      <c r="F31" s="189">
        <v>1</v>
      </c>
      <c r="G31" s="190">
        <v>0</v>
      </c>
      <c r="I31" s="182"/>
    </row>
    <row r="32" spans="2:10">
      <c r="B32" s="188" t="s">
        <v>171</v>
      </c>
      <c r="C32" s="189">
        <f t="shared" si="0"/>
        <v>6</v>
      </c>
      <c r="D32" s="189">
        <v>3</v>
      </c>
      <c r="E32" s="189">
        <v>2</v>
      </c>
      <c r="F32" s="189">
        <v>1</v>
      </c>
      <c r="G32" s="190">
        <v>0</v>
      </c>
      <c r="I32" s="182"/>
    </row>
    <row r="33" spans="2:15">
      <c r="B33" s="188" t="s">
        <v>146</v>
      </c>
      <c r="C33" s="189">
        <f t="shared" si="0"/>
        <v>1435</v>
      </c>
      <c r="D33" s="189">
        <v>627</v>
      </c>
      <c r="E33" s="189">
        <v>277</v>
      </c>
      <c r="F33" s="189">
        <v>241</v>
      </c>
      <c r="G33" s="190">
        <v>290</v>
      </c>
      <c r="I33" s="182"/>
    </row>
    <row r="34" spans="2:15">
      <c r="B34" s="188" t="s">
        <v>172</v>
      </c>
      <c r="C34" s="189">
        <f t="shared" si="0"/>
        <v>378</v>
      </c>
      <c r="D34" s="189">
        <v>218</v>
      </c>
      <c r="E34" s="189">
        <v>49</v>
      </c>
      <c r="F34" s="189">
        <v>66</v>
      </c>
      <c r="G34" s="190">
        <v>45</v>
      </c>
      <c r="I34" s="182"/>
    </row>
    <row r="35" spans="2:15" ht="24">
      <c r="B35" s="188" t="s">
        <v>153</v>
      </c>
      <c r="C35" s="189">
        <f t="shared" si="0"/>
        <v>10650</v>
      </c>
      <c r="D35" s="189">
        <v>4224</v>
      </c>
      <c r="E35" s="189">
        <v>2495</v>
      </c>
      <c r="F35" s="189">
        <v>1681</v>
      </c>
      <c r="G35" s="190">
        <v>2250</v>
      </c>
      <c r="I35" s="182"/>
    </row>
    <row r="36" spans="2:15">
      <c r="B36" s="188" t="s">
        <v>173</v>
      </c>
      <c r="C36" s="189">
        <f t="shared" si="0"/>
        <v>52</v>
      </c>
      <c r="D36" s="189">
        <v>11</v>
      </c>
      <c r="E36" s="189">
        <v>14</v>
      </c>
      <c r="F36" s="189">
        <v>14</v>
      </c>
      <c r="G36" s="190">
        <v>13</v>
      </c>
      <c r="I36" s="182"/>
    </row>
    <row r="37" spans="2:15">
      <c r="B37" s="188" t="s">
        <v>177</v>
      </c>
      <c r="C37" s="189">
        <f t="shared" si="0"/>
        <v>146</v>
      </c>
      <c r="D37" s="189">
        <v>63</v>
      </c>
      <c r="E37" s="189">
        <v>31</v>
      </c>
      <c r="F37" s="189">
        <v>23</v>
      </c>
      <c r="G37" s="190">
        <v>29</v>
      </c>
      <c r="I37" s="182"/>
    </row>
    <row r="38" spans="2:15">
      <c r="B38" s="188" t="s">
        <v>178</v>
      </c>
      <c r="C38" s="189">
        <f t="shared" si="0"/>
        <v>22</v>
      </c>
      <c r="D38" s="189">
        <v>9</v>
      </c>
      <c r="E38" s="189">
        <v>6</v>
      </c>
      <c r="F38" s="189">
        <v>3</v>
      </c>
      <c r="G38" s="190">
        <v>4</v>
      </c>
      <c r="I38" s="182"/>
    </row>
    <row r="39" spans="2:15">
      <c r="B39" s="188" t="s">
        <v>179</v>
      </c>
      <c r="C39" s="189">
        <f t="shared" si="0"/>
        <v>245</v>
      </c>
      <c r="D39" s="189">
        <v>44</v>
      </c>
      <c r="E39" s="189">
        <v>57</v>
      </c>
      <c r="F39" s="189">
        <v>9</v>
      </c>
      <c r="G39" s="190">
        <v>135</v>
      </c>
      <c r="I39" s="182"/>
    </row>
    <row r="40" spans="2:15">
      <c r="B40" s="188" t="s">
        <v>151</v>
      </c>
      <c r="C40" s="189">
        <f t="shared" si="0"/>
        <v>3162</v>
      </c>
      <c r="D40" s="189">
        <v>1303</v>
      </c>
      <c r="E40" s="189">
        <v>662</v>
      </c>
      <c r="F40" s="189">
        <v>264</v>
      </c>
      <c r="G40" s="190">
        <v>933</v>
      </c>
      <c r="I40" s="182"/>
    </row>
    <row r="41" spans="2:15" ht="21.75" customHeight="1">
      <c r="B41" s="188" t="s">
        <v>180</v>
      </c>
      <c r="C41" s="189">
        <f t="shared" si="0"/>
        <v>2</v>
      </c>
      <c r="D41" s="189">
        <v>1</v>
      </c>
      <c r="E41" s="189">
        <v>1</v>
      </c>
      <c r="F41" s="189">
        <v>0</v>
      </c>
      <c r="G41" s="190">
        <v>0</v>
      </c>
      <c r="I41" s="483" t="s">
        <v>380</v>
      </c>
      <c r="J41" s="483"/>
      <c r="K41" s="483"/>
      <c r="L41" s="483"/>
      <c r="M41" s="483"/>
      <c r="N41" s="483"/>
      <c r="O41" s="483"/>
    </row>
    <row r="42" spans="2:15" ht="24">
      <c r="B42" s="188" t="s">
        <v>181</v>
      </c>
      <c r="C42" s="189">
        <f t="shared" si="0"/>
        <v>5</v>
      </c>
      <c r="D42" s="189">
        <v>3</v>
      </c>
      <c r="E42" s="189">
        <v>1</v>
      </c>
      <c r="F42" s="189">
        <v>0</v>
      </c>
      <c r="G42" s="190">
        <v>1</v>
      </c>
      <c r="I42" s="182"/>
    </row>
    <row r="43" spans="2:15">
      <c r="B43" s="188" t="s">
        <v>182</v>
      </c>
      <c r="C43" s="189">
        <f t="shared" si="0"/>
        <v>24</v>
      </c>
      <c r="D43" s="189">
        <v>8</v>
      </c>
      <c r="E43" s="189">
        <v>5</v>
      </c>
      <c r="F43" s="189">
        <v>3</v>
      </c>
      <c r="G43" s="190">
        <v>8</v>
      </c>
      <c r="I43" s="182"/>
    </row>
    <row r="44" spans="2:15">
      <c r="B44" s="188" t="s">
        <v>183</v>
      </c>
      <c r="C44" s="189">
        <f t="shared" si="0"/>
        <v>269</v>
      </c>
      <c r="D44" s="189">
        <v>144</v>
      </c>
      <c r="E44" s="189">
        <v>51</v>
      </c>
      <c r="F44" s="189">
        <v>23</v>
      </c>
      <c r="G44" s="190">
        <v>51</v>
      </c>
      <c r="I44" s="182"/>
    </row>
    <row r="45" spans="2:15">
      <c r="B45" s="188" t="s">
        <v>184</v>
      </c>
      <c r="C45" s="189">
        <f t="shared" si="0"/>
        <v>1</v>
      </c>
      <c r="D45" s="189">
        <v>0</v>
      </c>
      <c r="E45" s="189">
        <v>0</v>
      </c>
      <c r="F45" s="189">
        <v>0</v>
      </c>
      <c r="G45" s="190">
        <v>1</v>
      </c>
      <c r="I45" s="182"/>
    </row>
    <row r="46" spans="2:15">
      <c r="B46" s="188" t="s">
        <v>137</v>
      </c>
      <c r="C46" s="189">
        <f t="shared" si="0"/>
        <v>481</v>
      </c>
      <c r="D46" s="189">
        <v>239</v>
      </c>
      <c r="E46" s="189">
        <v>102</v>
      </c>
      <c r="F46" s="189">
        <v>76</v>
      </c>
      <c r="G46" s="190">
        <v>64</v>
      </c>
      <c r="I46" s="182"/>
    </row>
    <row r="47" spans="2:15" ht="24">
      <c r="B47" s="188" t="s">
        <v>186</v>
      </c>
      <c r="C47" s="189">
        <f t="shared" si="0"/>
        <v>73</v>
      </c>
      <c r="D47" s="189">
        <v>31</v>
      </c>
      <c r="E47" s="189">
        <v>17</v>
      </c>
      <c r="F47" s="189">
        <v>8</v>
      </c>
      <c r="G47" s="190">
        <v>17</v>
      </c>
      <c r="I47" s="182"/>
    </row>
    <row r="48" spans="2:15">
      <c r="B48" s="188" t="s">
        <v>187</v>
      </c>
      <c r="C48" s="189">
        <f t="shared" si="0"/>
        <v>55</v>
      </c>
      <c r="D48" s="189">
        <v>27</v>
      </c>
      <c r="E48" s="189">
        <v>11</v>
      </c>
      <c r="F48" s="189">
        <v>7</v>
      </c>
      <c r="G48" s="190">
        <v>10</v>
      </c>
      <c r="I48" s="182"/>
    </row>
    <row r="49" spans="2:9">
      <c r="B49" s="188" t="s">
        <v>22</v>
      </c>
      <c r="C49" s="189">
        <f t="shared" si="0"/>
        <v>142</v>
      </c>
      <c r="D49" s="189">
        <v>30</v>
      </c>
      <c r="E49" s="189">
        <v>39</v>
      </c>
      <c r="F49" s="189">
        <v>8</v>
      </c>
      <c r="G49" s="190">
        <v>65</v>
      </c>
      <c r="I49" s="182"/>
    </row>
    <row r="50" spans="2:9">
      <c r="B50" s="188" t="s">
        <v>188</v>
      </c>
      <c r="C50" s="189">
        <f t="shared" si="0"/>
        <v>358</v>
      </c>
      <c r="D50" s="189">
        <v>151</v>
      </c>
      <c r="E50" s="189">
        <v>87</v>
      </c>
      <c r="F50" s="189">
        <v>45</v>
      </c>
      <c r="G50" s="190">
        <v>75</v>
      </c>
      <c r="I50" s="182"/>
    </row>
    <row r="51" spans="2:9" ht="24">
      <c r="B51" s="188" t="s">
        <v>239</v>
      </c>
      <c r="C51" s="189">
        <f t="shared" si="0"/>
        <v>34</v>
      </c>
      <c r="D51" s="189">
        <v>1</v>
      </c>
      <c r="E51" s="189">
        <v>1</v>
      </c>
      <c r="F51" s="189">
        <v>23</v>
      </c>
      <c r="G51" s="190">
        <v>9</v>
      </c>
      <c r="I51" s="182"/>
    </row>
    <row r="52" spans="2:9">
      <c r="B52" s="188" t="s">
        <v>190</v>
      </c>
      <c r="C52" s="189">
        <f t="shared" si="0"/>
        <v>30</v>
      </c>
      <c r="D52" s="189">
        <v>13</v>
      </c>
      <c r="E52" s="189">
        <v>7</v>
      </c>
      <c r="F52" s="189">
        <v>6</v>
      </c>
      <c r="G52" s="190">
        <v>4</v>
      </c>
      <c r="I52" s="182"/>
    </row>
    <row r="53" spans="2:9">
      <c r="B53" s="188" t="s">
        <v>191</v>
      </c>
      <c r="C53" s="189">
        <f t="shared" si="0"/>
        <v>2</v>
      </c>
      <c r="D53" s="189">
        <v>0</v>
      </c>
      <c r="E53" s="189">
        <v>2</v>
      </c>
      <c r="F53" s="189">
        <v>0</v>
      </c>
      <c r="G53" s="190">
        <v>0</v>
      </c>
      <c r="I53" s="182"/>
    </row>
    <row r="54" spans="2:9">
      <c r="B54" s="188" t="s">
        <v>192</v>
      </c>
      <c r="C54" s="189">
        <f t="shared" si="0"/>
        <v>29</v>
      </c>
      <c r="D54" s="189">
        <v>12</v>
      </c>
      <c r="E54" s="189">
        <v>3</v>
      </c>
      <c r="F54" s="189">
        <v>3</v>
      </c>
      <c r="G54" s="190">
        <v>11</v>
      </c>
      <c r="I54" s="182"/>
    </row>
    <row r="55" spans="2:9">
      <c r="B55" s="188" t="s">
        <v>193</v>
      </c>
      <c r="C55" s="189">
        <f t="shared" si="0"/>
        <v>87</v>
      </c>
      <c r="D55" s="189">
        <v>46</v>
      </c>
      <c r="E55" s="189">
        <v>13</v>
      </c>
      <c r="F55" s="189">
        <v>13</v>
      </c>
      <c r="G55" s="190">
        <v>15</v>
      </c>
      <c r="I55" s="182"/>
    </row>
    <row r="56" spans="2:9">
      <c r="B56" s="188" t="s">
        <v>194</v>
      </c>
      <c r="C56" s="189">
        <f t="shared" si="0"/>
        <v>17</v>
      </c>
      <c r="D56" s="189">
        <v>4</v>
      </c>
      <c r="E56" s="189">
        <v>1</v>
      </c>
      <c r="F56" s="189">
        <v>7</v>
      </c>
      <c r="G56" s="190">
        <v>5</v>
      </c>
      <c r="I56" s="182"/>
    </row>
    <row r="57" spans="2:9">
      <c r="B57" s="188" t="s">
        <v>195</v>
      </c>
      <c r="C57" s="189">
        <f t="shared" si="0"/>
        <v>105</v>
      </c>
      <c r="D57" s="189">
        <v>42</v>
      </c>
      <c r="E57" s="189">
        <v>10</v>
      </c>
      <c r="F57" s="189">
        <v>18</v>
      </c>
      <c r="G57" s="190">
        <v>35</v>
      </c>
      <c r="I57" s="182"/>
    </row>
    <row r="58" spans="2:9">
      <c r="B58" s="188" t="s">
        <v>196</v>
      </c>
      <c r="C58" s="189">
        <f t="shared" si="0"/>
        <v>1</v>
      </c>
      <c r="D58" s="189">
        <v>1</v>
      </c>
      <c r="E58" s="189">
        <v>0</v>
      </c>
      <c r="F58" s="189">
        <v>0</v>
      </c>
      <c r="G58" s="190">
        <v>0</v>
      </c>
      <c r="I58" s="182"/>
    </row>
    <row r="59" spans="2:9" ht="16.5" customHeight="1">
      <c r="B59" s="188" t="s">
        <v>197</v>
      </c>
      <c r="C59" s="189">
        <f t="shared" si="0"/>
        <v>57</v>
      </c>
      <c r="D59" s="189">
        <v>18</v>
      </c>
      <c r="E59" s="189">
        <v>4</v>
      </c>
      <c r="F59" s="189">
        <v>16</v>
      </c>
      <c r="G59" s="190">
        <v>19</v>
      </c>
      <c r="I59" s="182"/>
    </row>
    <row r="60" spans="2:9" ht="16.5" customHeight="1">
      <c r="B60" s="188" t="s">
        <v>198</v>
      </c>
      <c r="C60" s="189">
        <f t="shared" si="0"/>
        <v>20</v>
      </c>
      <c r="D60" s="189">
        <v>11</v>
      </c>
      <c r="E60" s="189">
        <v>2</v>
      </c>
      <c r="F60" s="189">
        <v>2</v>
      </c>
      <c r="G60" s="190">
        <v>5</v>
      </c>
      <c r="I60" s="182"/>
    </row>
    <row r="61" spans="2:9" ht="16.5" customHeight="1">
      <c r="B61" s="188" t="s">
        <v>199</v>
      </c>
      <c r="C61" s="189">
        <f t="shared" si="0"/>
        <v>7</v>
      </c>
      <c r="D61" s="189">
        <v>4</v>
      </c>
      <c r="E61" s="189">
        <v>0</v>
      </c>
      <c r="F61" s="189">
        <v>1</v>
      </c>
      <c r="G61" s="190">
        <v>2</v>
      </c>
      <c r="I61" s="182"/>
    </row>
    <row r="62" spans="2:9" ht="16.5" customHeight="1">
      <c r="B62" s="188" t="s">
        <v>200</v>
      </c>
      <c r="C62" s="189">
        <f t="shared" si="0"/>
        <v>95</v>
      </c>
      <c r="D62" s="189">
        <v>59</v>
      </c>
      <c r="E62" s="189">
        <v>14</v>
      </c>
      <c r="F62" s="189">
        <v>10</v>
      </c>
      <c r="G62" s="190">
        <v>12</v>
      </c>
      <c r="I62" s="182"/>
    </row>
    <row r="63" spans="2:9" ht="16.5" customHeight="1">
      <c r="B63" s="188" t="s">
        <v>201</v>
      </c>
      <c r="C63" s="189">
        <f t="shared" si="0"/>
        <v>244</v>
      </c>
      <c r="D63" s="189">
        <v>59</v>
      </c>
      <c r="E63" s="189">
        <v>68</v>
      </c>
      <c r="F63" s="189">
        <v>41</v>
      </c>
      <c r="G63" s="190">
        <v>76</v>
      </c>
      <c r="I63" s="182"/>
    </row>
    <row r="64" spans="2:9" ht="16.5" customHeight="1">
      <c r="B64" s="188" t="s">
        <v>26</v>
      </c>
      <c r="C64" s="189">
        <f t="shared" si="0"/>
        <v>775</v>
      </c>
      <c r="D64" s="189">
        <v>198</v>
      </c>
      <c r="E64" s="189">
        <v>228</v>
      </c>
      <c r="F64" s="189">
        <v>204</v>
      </c>
      <c r="G64" s="190">
        <v>145</v>
      </c>
      <c r="I64" s="182"/>
    </row>
    <row r="65" spans="2:9" ht="16.5" customHeight="1">
      <c r="B65" s="188" t="s">
        <v>142</v>
      </c>
      <c r="C65" s="189">
        <f t="shared" si="0"/>
        <v>663</v>
      </c>
      <c r="D65" s="189">
        <v>305</v>
      </c>
      <c r="E65" s="189">
        <v>120</v>
      </c>
      <c r="F65" s="189">
        <v>147</v>
      </c>
      <c r="G65" s="190">
        <v>91</v>
      </c>
      <c r="I65" s="182"/>
    </row>
    <row r="66" spans="2:9" ht="16.5" customHeight="1">
      <c r="B66" s="188" t="s">
        <v>202</v>
      </c>
      <c r="C66" s="189">
        <f t="shared" si="0"/>
        <v>19</v>
      </c>
      <c r="D66" s="189">
        <v>8</v>
      </c>
      <c r="E66" s="189">
        <v>2</v>
      </c>
      <c r="F66" s="189">
        <v>6</v>
      </c>
      <c r="G66" s="190">
        <v>3</v>
      </c>
      <c r="I66" s="182"/>
    </row>
    <row r="67" spans="2:9" ht="16.5" customHeight="1">
      <c r="B67" s="188" t="s">
        <v>203</v>
      </c>
      <c r="C67" s="189">
        <f t="shared" si="0"/>
        <v>82</v>
      </c>
      <c r="D67" s="189">
        <v>36</v>
      </c>
      <c r="E67" s="189">
        <v>15</v>
      </c>
      <c r="F67" s="189">
        <v>22</v>
      </c>
      <c r="G67" s="190">
        <v>9</v>
      </c>
      <c r="I67" s="182"/>
    </row>
    <row r="68" spans="2:9" ht="16.5" customHeight="1">
      <c r="B68" s="188" t="s">
        <v>204</v>
      </c>
      <c r="C68" s="189">
        <f t="shared" si="0"/>
        <v>14</v>
      </c>
      <c r="D68" s="189">
        <v>5</v>
      </c>
      <c r="E68" s="189">
        <v>1</v>
      </c>
      <c r="F68" s="189">
        <v>3</v>
      </c>
      <c r="G68" s="190">
        <v>5</v>
      </c>
      <c r="I68" s="182"/>
    </row>
    <row r="69" spans="2:9">
      <c r="B69" s="188" t="s">
        <v>205</v>
      </c>
      <c r="C69" s="189">
        <f t="shared" si="0"/>
        <v>15</v>
      </c>
      <c r="D69" s="189">
        <v>4</v>
      </c>
      <c r="E69" s="189">
        <v>4</v>
      </c>
      <c r="F69" s="189">
        <v>2</v>
      </c>
      <c r="G69" s="190">
        <v>5</v>
      </c>
      <c r="I69" s="182"/>
    </row>
    <row r="70" spans="2:9">
      <c r="B70" s="188" t="s">
        <v>149</v>
      </c>
      <c r="C70" s="189">
        <f t="shared" si="0"/>
        <v>2818</v>
      </c>
      <c r="D70" s="189">
        <v>1074</v>
      </c>
      <c r="E70" s="189">
        <v>728</v>
      </c>
      <c r="F70" s="189">
        <v>474</v>
      </c>
      <c r="G70" s="190">
        <v>542</v>
      </c>
      <c r="I70" s="182"/>
    </row>
    <row r="71" spans="2:9">
      <c r="B71" s="188" t="s">
        <v>206</v>
      </c>
      <c r="C71" s="189">
        <f t="shared" si="0"/>
        <v>307</v>
      </c>
      <c r="D71" s="189">
        <v>107</v>
      </c>
      <c r="E71" s="189">
        <v>64</v>
      </c>
      <c r="F71" s="189">
        <v>87</v>
      </c>
      <c r="G71" s="190">
        <v>49</v>
      </c>
      <c r="I71" s="182"/>
    </row>
    <row r="72" spans="2:9">
      <c r="B72" s="188" t="s">
        <v>144</v>
      </c>
      <c r="C72" s="189">
        <f t="shared" ref="C72:C75" si="1">+SUM(D72:G72)</f>
        <v>1279</v>
      </c>
      <c r="D72" s="189">
        <v>299</v>
      </c>
      <c r="E72" s="189">
        <v>443</v>
      </c>
      <c r="F72" s="189">
        <v>232</v>
      </c>
      <c r="G72" s="190">
        <v>305</v>
      </c>
      <c r="I72" s="182"/>
    </row>
    <row r="73" spans="2:9">
      <c r="B73" s="188" t="s">
        <v>140</v>
      </c>
      <c r="C73" s="189">
        <f t="shared" si="1"/>
        <v>636</v>
      </c>
      <c r="D73" s="189">
        <v>302</v>
      </c>
      <c r="E73" s="189">
        <v>131</v>
      </c>
      <c r="F73" s="189">
        <v>77</v>
      </c>
      <c r="G73" s="190">
        <v>126</v>
      </c>
      <c r="I73" s="182"/>
    </row>
    <row r="74" spans="2:9">
      <c r="B74" s="188" t="s">
        <v>29</v>
      </c>
      <c r="C74" s="189">
        <f t="shared" si="1"/>
        <v>2684</v>
      </c>
      <c r="D74" s="189">
        <v>1303</v>
      </c>
      <c r="E74" s="189">
        <v>499</v>
      </c>
      <c r="F74" s="189">
        <v>352</v>
      </c>
      <c r="G74" s="190">
        <v>530</v>
      </c>
      <c r="I74" s="182"/>
    </row>
    <row r="75" spans="2:9" ht="15.75" thickBot="1">
      <c r="B75" s="194" t="s">
        <v>11</v>
      </c>
      <c r="C75" s="195">
        <f t="shared" si="1"/>
        <v>1358</v>
      </c>
      <c r="D75" s="195">
        <v>187</v>
      </c>
      <c r="E75" s="195">
        <v>387</v>
      </c>
      <c r="F75" s="195">
        <v>254</v>
      </c>
      <c r="G75" s="196">
        <v>530</v>
      </c>
      <c r="I75" s="182"/>
    </row>
    <row r="76" spans="2:9" ht="8.25" customHeight="1"/>
    <row r="77" spans="2:9" ht="19.5" customHeight="1">
      <c r="B77" s="453" t="s">
        <v>373</v>
      </c>
      <c r="C77" s="453"/>
      <c r="D77" s="453"/>
      <c r="E77" s="453"/>
      <c r="F77" s="453"/>
      <c r="G77" s="453"/>
      <c r="H77" s="193"/>
    </row>
    <row r="78" spans="2:9">
      <c r="B78" s="483" t="s">
        <v>175</v>
      </c>
      <c r="C78" s="483"/>
      <c r="D78" s="483"/>
      <c r="E78" s="483"/>
      <c r="F78" s="483"/>
      <c r="G78" s="483"/>
      <c r="H78" s="483"/>
    </row>
  </sheetData>
  <mergeCells count="8">
    <mergeCell ref="I41:O41"/>
    <mergeCell ref="B77:G77"/>
    <mergeCell ref="B78:H78"/>
    <mergeCell ref="B1:G1"/>
    <mergeCell ref="B2:G2"/>
    <mergeCell ref="B4:B5"/>
    <mergeCell ref="C4:C5"/>
    <mergeCell ref="D4:G4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O37"/>
  <sheetViews>
    <sheetView showGridLines="0" topLeftCell="A4" workbookViewId="0">
      <selection activeCell="A6" sqref="A6"/>
    </sheetView>
  </sheetViews>
  <sheetFormatPr baseColWidth="10" defaultRowHeight="15"/>
  <cols>
    <col min="1" max="1" width="19.5" style="168" customWidth="1"/>
    <col min="2" max="2" width="30.33203125" style="168" bestFit="1" customWidth="1"/>
    <col min="3" max="3" width="16.5" style="168" customWidth="1"/>
    <col min="4" max="7" width="14.1640625" style="168" customWidth="1"/>
    <col min="8" max="16384" width="12" style="168"/>
  </cols>
  <sheetData>
    <row r="1" spans="1:10">
      <c r="A1" s="437"/>
      <c r="B1" s="451" t="s">
        <v>244</v>
      </c>
      <c r="C1" s="451"/>
      <c r="D1" s="451"/>
      <c r="E1" s="451"/>
      <c r="F1" s="451"/>
      <c r="G1" s="451"/>
    </row>
    <row r="2" spans="1:10">
      <c r="A2" s="438"/>
      <c r="B2" s="452" t="s">
        <v>240</v>
      </c>
      <c r="C2" s="452"/>
      <c r="D2" s="452"/>
      <c r="E2" s="452"/>
      <c r="F2" s="452"/>
      <c r="G2" s="452"/>
    </row>
    <row r="3" spans="1:10" ht="15.75" thickBot="1">
      <c r="A3" s="437"/>
      <c r="J3" s="239"/>
    </row>
    <row r="4" spans="1:10" ht="15.75" thickBot="1">
      <c r="B4" s="484" t="s">
        <v>79</v>
      </c>
      <c r="C4" s="486" t="s">
        <v>31</v>
      </c>
      <c r="D4" s="491" t="s">
        <v>108</v>
      </c>
      <c r="E4" s="489"/>
      <c r="F4" s="492"/>
      <c r="G4" s="490"/>
      <c r="H4" s="215"/>
    </row>
    <row r="5" spans="1:10" ht="25.5" thickBot="1">
      <c r="B5" s="485"/>
      <c r="C5" s="487"/>
      <c r="D5" s="254" t="s">
        <v>44</v>
      </c>
      <c r="E5" s="255" t="s">
        <v>45</v>
      </c>
      <c r="F5" s="255" t="s">
        <v>46</v>
      </c>
      <c r="G5" s="256" t="s">
        <v>47</v>
      </c>
      <c r="H5" s="215"/>
      <c r="J5" s="239"/>
    </row>
    <row r="6" spans="1:10">
      <c r="B6" s="200" t="s">
        <v>131</v>
      </c>
      <c r="C6" s="216">
        <f>SUM(D6:G6)</f>
        <v>29945</v>
      </c>
      <c r="D6" s="216">
        <f>+SUM(D7:D9)</f>
        <v>11765</v>
      </c>
      <c r="E6" s="216">
        <f t="shared" ref="E6:G6" si="0">+SUM(E7:E9)</f>
        <v>6850</v>
      </c>
      <c r="F6" s="216">
        <f t="shared" si="0"/>
        <v>4654</v>
      </c>
      <c r="G6" s="238">
        <f t="shared" si="0"/>
        <v>6676</v>
      </c>
      <c r="H6" s="411"/>
    </row>
    <row r="7" spans="1:10" ht="15.75" customHeight="1">
      <c r="B7" s="202" t="s">
        <v>210</v>
      </c>
      <c r="C7" s="218">
        <f>+SUM(D7:G7)</f>
        <v>25157</v>
      </c>
      <c r="D7" s="218">
        <v>9066</v>
      </c>
      <c r="E7" s="218">
        <v>5872</v>
      </c>
      <c r="F7" s="218">
        <v>4275</v>
      </c>
      <c r="G7" s="219">
        <v>5944</v>
      </c>
      <c r="H7" s="215"/>
    </row>
    <row r="8" spans="1:10">
      <c r="B8" s="202" t="s">
        <v>211</v>
      </c>
      <c r="C8" s="218">
        <f>+SUM(D8:G8)</f>
        <v>4216</v>
      </c>
      <c r="D8" s="218">
        <v>2575</v>
      </c>
      <c r="E8" s="218">
        <v>856</v>
      </c>
      <c r="F8" s="218">
        <v>326</v>
      </c>
      <c r="G8" s="219">
        <v>459</v>
      </c>
      <c r="H8" s="215"/>
    </row>
    <row r="9" spans="1:10" ht="15.75" thickBot="1">
      <c r="B9" s="204" t="s">
        <v>212</v>
      </c>
      <c r="C9" s="220">
        <f>+SUM(D9:G9)</f>
        <v>572</v>
      </c>
      <c r="D9" s="220">
        <v>124</v>
      </c>
      <c r="E9" s="220">
        <v>122</v>
      </c>
      <c r="F9" s="220">
        <v>53</v>
      </c>
      <c r="G9" s="221">
        <v>273</v>
      </c>
      <c r="H9" s="215"/>
    </row>
    <row r="10" spans="1:10" ht="8.25" customHeight="1"/>
    <row r="11" spans="1:10" ht="22.5" customHeight="1">
      <c r="B11" s="460"/>
      <c r="C11" s="460"/>
      <c r="D11" s="460"/>
      <c r="E11" s="460"/>
      <c r="F11" s="460"/>
      <c r="G11" s="460"/>
    </row>
    <row r="12" spans="1:10">
      <c r="B12" s="213"/>
      <c r="D12" s="239"/>
    </row>
    <row r="13" spans="1:10">
      <c r="B13" s="213"/>
    </row>
    <row r="14" spans="1:10" ht="24.75">
      <c r="B14" s="222"/>
      <c r="C14" s="223" t="s">
        <v>31</v>
      </c>
      <c r="D14" s="254" t="s">
        <v>44</v>
      </c>
      <c r="E14" s="255" t="s">
        <v>45</v>
      </c>
      <c r="F14" s="255" t="s">
        <v>46</v>
      </c>
      <c r="G14" s="256" t="s">
        <v>47</v>
      </c>
    </row>
    <row r="15" spans="1:10">
      <c r="B15" s="224" t="s">
        <v>210</v>
      </c>
      <c r="C15" s="225">
        <f>+C7/$C$6</f>
        <v>0.84010686258139922</v>
      </c>
      <c r="D15" s="225">
        <f>+D7/$D$6</f>
        <v>0.77059073523161925</v>
      </c>
      <c r="E15" s="225">
        <f t="shared" ref="E15:F17" si="1">+E7/$E$6</f>
        <v>0.85722627737226276</v>
      </c>
      <c r="F15" s="225">
        <f t="shared" si="1"/>
        <v>0.62408759124087587</v>
      </c>
      <c r="G15" s="225">
        <f>+G7/$G$6</f>
        <v>0.89035350509287003</v>
      </c>
    </row>
    <row r="16" spans="1:10">
      <c r="B16" s="224" t="s">
        <v>211</v>
      </c>
      <c r="C16" s="225">
        <f>+C8/$C$6</f>
        <v>0.14079145099348805</v>
      </c>
      <c r="D16" s="225">
        <f>+D8/$D$6</f>
        <v>0.21886952826179346</v>
      </c>
      <c r="E16" s="225">
        <f t="shared" si="1"/>
        <v>0.12496350364963503</v>
      </c>
      <c r="F16" s="225">
        <f t="shared" si="1"/>
        <v>4.7591240875912412E-2</v>
      </c>
      <c r="G16" s="225">
        <f>+G8/$G$6</f>
        <v>6.8753744757339724E-2</v>
      </c>
    </row>
    <row r="17" spans="2:15">
      <c r="B17" s="224" t="s">
        <v>212</v>
      </c>
      <c r="C17" s="225">
        <f>+C9/$C$6</f>
        <v>1.9101686425112705E-2</v>
      </c>
      <c r="D17" s="225">
        <f>+D9/$D$6</f>
        <v>1.0539736506587336E-2</v>
      </c>
      <c r="E17" s="225">
        <f t="shared" si="1"/>
        <v>1.7810218978102189E-2</v>
      </c>
      <c r="F17" s="225">
        <f t="shared" si="1"/>
        <v>7.737226277372263E-3</v>
      </c>
      <c r="G17" s="225">
        <f>+G9/$G$6</f>
        <v>4.0892750149790297E-2</v>
      </c>
    </row>
    <row r="21" spans="2:15" ht="8.25" customHeight="1"/>
    <row r="22" spans="2:15" ht="23.25" customHeight="1">
      <c r="J22" s="460"/>
      <c r="K22" s="460"/>
      <c r="L22" s="460"/>
      <c r="M22" s="460"/>
      <c r="N22" s="460"/>
      <c r="O22" s="460"/>
    </row>
    <row r="37" spans="2:7" ht="24.75" customHeight="1">
      <c r="B37" s="453"/>
      <c r="C37" s="453"/>
      <c r="D37" s="453"/>
      <c r="E37" s="453"/>
      <c r="F37" s="453"/>
      <c r="G37" s="453"/>
    </row>
  </sheetData>
  <mergeCells count="8">
    <mergeCell ref="J22:O22"/>
    <mergeCell ref="B37:G37"/>
    <mergeCell ref="B1:G1"/>
    <mergeCell ref="B2:G2"/>
    <mergeCell ref="B4:B5"/>
    <mergeCell ref="C4:C5"/>
    <mergeCell ref="D4:G4"/>
    <mergeCell ref="B11:G11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1:O60"/>
  <sheetViews>
    <sheetView showGridLines="0" workbookViewId="0">
      <selection activeCell="J21" sqref="J21"/>
    </sheetView>
  </sheetViews>
  <sheetFormatPr baseColWidth="10" defaultRowHeight="15"/>
  <cols>
    <col min="1" max="1" width="14.83203125" style="168" customWidth="1"/>
    <col min="2" max="2" width="22" style="197" customWidth="1"/>
    <col min="3" max="3" width="15.1640625" style="197" customWidth="1"/>
    <col min="4" max="7" width="15.83203125" style="168" customWidth="1"/>
    <col min="8" max="16384" width="12" style="168"/>
  </cols>
  <sheetData>
    <row r="1" spans="1:9">
      <c r="A1" s="437"/>
      <c r="B1" s="451" t="s">
        <v>245</v>
      </c>
      <c r="C1" s="451"/>
      <c r="D1" s="451"/>
      <c r="E1" s="451"/>
      <c r="F1" s="451"/>
      <c r="G1" s="451"/>
    </row>
    <row r="2" spans="1:9">
      <c r="A2" s="439"/>
      <c r="B2" s="452" t="s">
        <v>241</v>
      </c>
      <c r="C2" s="452"/>
      <c r="D2" s="452"/>
      <c r="E2" s="452"/>
      <c r="F2" s="452"/>
      <c r="G2" s="452"/>
      <c r="H2" s="198"/>
      <c r="I2" s="199"/>
    </row>
    <row r="3" spans="1:9" ht="15.75" thickBot="1">
      <c r="A3" s="437"/>
      <c r="B3" s="463"/>
      <c r="C3" s="463"/>
      <c r="D3" s="463"/>
      <c r="E3" s="463"/>
      <c r="F3" s="463"/>
      <c r="G3" s="463"/>
      <c r="H3" s="463"/>
      <c r="I3" s="199"/>
    </row>
    <row r="4" spans="1:9" ht="15.75" thickBot="1">
      <c r="B4" s="484" t="s">
        <v>85</v>
      </c>
      <c r="C4" s="486" t="s">
        <v>31</v>
      </c>
      <c r="D4" s="491" t="s">
        <v>108</v>
      </c>
      <c r="E4" s="488"/>
      <c r="F4" s="489"/>
      <c r="G4" s="490"/>
      <c r="I4" s="199"/>
    </row>
    <row r="5" spans="1:9" ht="25.5" thickBot="1">
      <c r="B5" s="485"/>
      <c r="C5" s="487"/>
      <c r="D5" s="254" t="s">
        <v>44</v>
      </c>
      <c r="E5" s="255" t="s">
        <v>45</v>
      </c>
      <c r="F5" s="255" t="s">
        <v>46</v>
      </c>
      <c r="G5" s="256" t="s">
        <v>47</v>
      </c>
      <c r="H5" s="239"/>
      <c r="I5" s="199"/>
    </row>
    <row r="6" spans="1:9" ht="16.5" customHeight="1">
      <c r="B6" s="200" t="s">
        <v>131</v>
      </c>
      <c r="C6" s="76">
        <f>+SUM(D6:G6)</f>
        <v>29944.59999999998</v>
      </c>
      <c r="D6" s="76">
        <v>11765</v>
      </c>
      <c r="E6" s="76">
        <v>6849.5999999999813</v>
      </c>
      <c r="F6" s="76">
        <v>4654</v>
      </c>
      <c r="G6" s="201">
        <v>6676</v>
      </c>
      <c r="I6" s="199"/>
    </row>
    <row r="7" spans="1:9" ht="18.75" customHeight="1">
      <c r="B7" s="202" t="s">
        <v>1</v>
      </c>
      <c r="C7" s="74">
        <f t="shared" ref="C7:C16" si="0">+SUM(D7:G7)</f>
        <v>18971</v>
      </c>
      <c r="D7" s="74">
        <v>7557</v>
      </c>
      <c r="E7" s="74">
        <v>3990</v>
      </c>
      <c r="F7" s="74">
        <v>3060</v>
      </c>
      <c r="G7" s="203">
        <v>4364</v>
      </c>
      <c r="I7" s="199"/>
    </row>
    <row r="8" spans="1:9" ht="18.75" customHeight="1">
      <c r="B8" s="202" t="s">
        <v>2</v>
      </c>
      <c r="C8" s="74">
        <f t="shared" si="0"/>
        <v>5415</v>
      </c>
      <c r="D8" s="74">
        <v>2290</v>
      </c>
      <c r="E8" s="74">
        <v>1167</v>
      </c>
      <c r="F8" s="74">
        <v>870</v>
      </c>
      <c r="G8" s="203">
        <v>1088</v>
      </c>
      <c r="I8" s="199"/>
    </row>
    <row r="9" spans="1:9" ht="18.75" customHeight="1">
      <c r="B9" s="202" t="s">
        <v>3</v>
      </c>
      <c r="C9" s="74">
        <f t="shared" si="0"/>
        <v>2614</v>
      </c>
      <c r="D9" s="74">
        <v>1258</v>
      </c>
      <c r="E9" s="74">
        <v>547</v>
      </c>
      <c r="F9" s="74">
        <v>291</v>
      </c>
      <c r="G9" s="203">
        <v>518</v>
      </c>
      <c r="I9" s="199"/>
    </row>
    <row r="10" spans="1:9" ht="18.75" customHeight="1">
      <c r="B10" s="202" t="s">
        <v>4</v>
      </c>
      <c r="C10" s="74">
        <f t="shared" si="0"/>
        <v>411</v>
      </c>
      <c r="D10" s="74">
        <v>184</v>
      </c>
      <c r="E10" s="74">
        <v>127</v>
      </c>
      <c r="F10" s="74">
        <v>48</v>
      </c>
      <c r="G10" s="203">
        <v>52</v>
      </c>
      <c r="I10" s="199"/>
    </row>
    <row r="11" spans="1:9" ht="18.75" customHeight="1">
      <c r="B11" s="202" t="s">
        <v>5</v>
      </c>
      <c r="C11" s="74">
        <f t="shared" si="0"/>
        <v>208</v>
      </c>
      <c r="D11" s="74">
        <v>114</v>
      </c>
      <c r="E11" s="74">
        <v>36</v>
      </c>
      <c r="F11" s="74">
        <v>8</v>
      </c>
      <c r="G11" s="203">
        <v>50</v>
      </c>
      <c r="I11" s="199"/>
    </row>
    <row r="12" spans="1:9" ht="18.75" customHeight="1">
      <c r="B12" s="202" t="s">
        <v>6</v>
      </c>
      <c r="C12" s="74">
        <f t="shared" si="0"/>
        <v>548</v>
      </c>
      <c r="D12" s="74">
        <v>53</v>
      </c>
      <c r="E12" s="74">
        <v>440</v>
      </c>
      <c r="F12" s="74">
        <v>26</v>
      </c>
      <c r="G12" s="203">
        <v>29</v>
      </c>
      <c r="I12" s="199"/>
    </row>
    <row r="13" spans="1:9" ht="18.75" customHeight="1">
      <c r="B13" s="202" t="s">
        <v>7</v>
      </c>
      <c r="C13" s="74">
        <f t="shared" si="0"/>
        <v>141</v>
      </c>
      <c r="D13" s="74">
        <v>69</v>
      </c>
      <c r="E13" s="74">
        <v>49</v>
      </c>
      <c r="F13" s="74">
        <v>12</v>
      </c>
      <c r="G13" s="203">
        <v>11</v>
      </c>
      <c r="I13" s="199"/>
    </row>
    <row r="14" spans="1:9" ht="18.75" customHeight="1">
      <c r="B14" s="202" t="s">
        <v>8</v>
      </c>
      <c r="C14" s="74">
        <f t="shared" si="0"/>
        <v>27</v>
      </c>
      <c r="D14" s="74">
        <v>14</v>
      </c>
      <c r="E14" s="74">
        <v>8</v>
      </c>
      <c r="F14" s="74">
        <v>3</v>
      </c>
      <c r="G14" s="203">
        <v>2</v>
      </c>
      <c r="I14" s="199"/>
    </row>
    <row r="15" spans="1:9" ht="18.75" customHeight="1">
      <c r="B15" s="202" t="s">
        <v>9</v>
      </c>
      <c r="C15" s="74">
        <f t="shared" si="0"/>
        <v>5</v>
      </c>
      <c r="D15" s="74">
        <v>2</v>
      </c>
      <c r="E15" s="74">
        <v>1</v>
      </c>
      <c r="F15" s="74">
        <v>0</v>
      </c>
      <c r="G15" s="203">
        <v>2</v>
      </c>
      <c r="I15" s="199"/>
    </row>
    <row r="16" spans="1:9" ht="18.75" customHeight="1">
      <c r="B16" s="202" t="s">
        <v>10</v>
      </c>
      <c r="C16" s="74">
        <f t="shared" si="0"/>
        <v>17</v>
      </c>
      <c r="D16" s="74">
        <v>8</v>
      </c>
      <c r="E16" s="74">
        <v>3</v>
      </c>
      <c r="F16" s="74">
        <v>1</v>
      </c>
      <c r="G16" s="203">
        <v>5</v>
      </c>
      <c r="I16" s="199"/>
    </row>
    <row r="17" spans="2:15" ht="15.75" thickBot="1">
      <c r="B17" s="204" t="s">
        <v>11</v>
      </c>
      <c r="C17" s="205">
        <f>+SUM(D17:G17)</f>
        <v>1588</v>
      </c>
      <c r="D17" s="205">
        <v>216.00000000000003</v>
      </c>
      <c r="E17" s="205">
        <v>482</v>
      </c>
      <c r="F17" s="205">
        <v>335</v>
      </c>
      <c r="G17" s="206">
        <v>555</v>
      </c>
      <c r="I17" s="199"/>
    </row>
    <row r="18" spans="2:15" ht="9" customHeight="1">
      <c r="I18" s="199"/>
    </row>
    <row r="19" spans="2:15" ht="24.75" customHeight="1">
      <c r="B19" s="453" t="s">
        <v>373</v>
      </c>
      <c r="C19" s="453"/>
      <c r="D19" s="453"/>
      <c r="E19" s="453"/>
      <c r="F19" s="453"/>
      <c r="G19" s="453"/>
      <c r="J19" s="453" t="s">
        <v>88</v>
      </c>
      <c r="K19" s="453"/>
      <c r="L19" s="453"/>
      <c r="M19" s="453"/>
      <c r="N19" s="453"/>
      <c r="O19" s="453"/>
    </row>
    <row r="20" spans="2:15">
      <c r="D20" s="412">
        <v>11765</v>
      </c>
      <c r="E20" s="412">
        <v>6849.6796500183291</v>
      </c>
      <c r="F20" s="412">
        <v>4654</v>
      </c>
      <c r="G20" s="412">
        <v>6675.8447757108452</v>
      </c>
    </row>
    <row r="22" spans="2:15" ht="15.75" thickBot="1"/>
    <row r="23" spans="2:15" ht="15.75" thickBot="1">
      <c r="B23" s="465" t="s">
        <v>85</v>
      </c>
      <c r="C23" s="467" t="s">
        <v>31</v>
      </c>
      <c r="D23" s="469" t="s">
        <v>108</v>
      </c>
      <c r="E23" s="470"/>
      <c r="F23" s="482"/>
      <c r="G23" s="471"/>
    </row>
    <row r="24" spans="2:15" ht="24.75">
      <c r="B24" s="466"/>
      <c r="C24" s="468"/>
      <c r="D24" s="259" t="s">
        <v>44</v>
      </c>
      <c r="E24" s="260" t="s">
        <v>45</v>
      </c>
      <c r="F24" s="260" t="s">
        <v>46</v>
      </c>
      <c r="G24" s="261" t="s">
        <v>47</v>
      </c>
    </row>
    <row r="25" spans="2:15">
      <c r="B25" s="209" t="s">
        <v>31</v>
      </c>
      <c r="C25" s="210">
        <f>SUM(C26:C36)</f>
        <v>1.0000133580011092</v>
      </c>
      <c r="D25" s="210">
        <f>SUM(D26:D36)</f>
        <v>1</v>
      </c>
      <c r="E25" s="210">
        <f>SUM(E26:E36)</f>
        <v>1.0000583975706636</v>
      </c>
      <c r="F25" s="210">
        <f>SUM(F26:F36)</f>
        <v>1</v>
      </c>
      <c r="G25" s="210">
        <f>+G6/G6</f>
        <v>1</v>
      </c>
    </row>
    <row r="26" spans="2:15">
      <c r="B26" s="211" t="s">
        <v>11</v>
      </c>
      <c r="C26" s="212">
        <f>+C17/$C$6</f>
        <v>5.3031264401594981E-2</v>
      </c>
      <c r="D26" s="212">
        <f>+D17/$D$6</f>
        <v>1.8359541011474717E-2</v>
      </c>
      <c r="E26" s="212">
        <f>+E17/$E$6</f>
        <v>7.0369072646578101E-2</v>
      </c>
      <c r="F26" s="212">
        <f>+F17/$F$6</f>
        <v>7.1981091534164154E-2</v>
      </c>
      <c r="G26" s="212">
        <f>+G17/$G$6</f>
        <v>8.313361294188136E-2</v>
      </c>
    </row>
    <row r="27" spans="2:15">
      <c r="B27" s="211" t="s">
        <v>10</v>
      </c>
      <c r="C27" s="212">
        <f>+C16/$C$6</f>
        <v>5.6771504712034928E-4</v>
      </c>
      <c r="D27" s="212">
        <f>+D16/$D$6</f>
        <v>6.7998300042498936E-4</v>
      </c>
      <c r="E27" s="212">
        <f>+E16/$E$6</f>
        <v>4.3798177995795493E-4</v>
      </c>
      <c r="F27" s="212">
        <f>+F16/$F$6</f>
        <v>2.1486892995272884E-4</v>
      </c>
      <c r="G27" s="212">
        <f>+G16/$G$6</f>
        <v>7.4895146794487716E-4</v>
      </c>
    </row>
    <row r="28" spans="2:15">
      <c r="B28" s="211" t="s">
        <v>9</v>
      </c>
      <c r="C28" s="212">
        <f>+C15/$C$6</f>
        <v>1.6697501385892625E-4</v>
      </c>
      <c r="D28" s="212">
        <f>+D15/$D$6</f>
        <v>1.6999575010624734E-4</v>
      </c>
      <c r="E28" s="212">
        <f>+E15/$E$6</f>
        <v>1.4599392665265166E-4</v>
      </c>
      <c r="F28" s="212">
        <f>+F15/$F$6</f>
        <v>0</v>
      </c>
      <c r="G28" s="212">
        <f>+G15/$G$6</f>
        <v>2.9958058717795088E-4</v>
      </c>
    </row>
    <row r="29" spans="2:15">
      <c r="B29" s="211" t="s">
        <v>8</v>
      </c>
      <c r="C29" s="212">
        <f>+C14/$C$6</f>
        <v>9.0166507483820178E-4</v>
      </c>
      <c r="D29" s="212">
        <f>+D14/$D$6</f>
        <v>1.1899702507437314E-3</v>
      </c>
      <c r="E29" s="212">
        <f>+E14/$E$6</f>
        <v>1.1679514132212133E-3</v>
      </c>
      <c r="F29" s="212">
        <f>+F14/$F$6</f>
        <v>6.4460678985818649E-4</v>
      </c>
      <c r="G29" s="212">
        <f>+G14/$G$6</f>
        <v>2.9958058717795088E-4</v>
      </c>
    </row>
    <row r="30" spans="2:15">
      <c r="B30" s="211" t="s">
        <v>7</v>
      </c>
      <c r="C30" s="212">
        <f>+C13/$C$6</f>
        <v>4.7086953908217202E-3</v>
      </c>
      <c r="D30" s="212">
        <f>+D13/$D$6</f>
        <v>5.8648533786655336E-3</v>
      </c>
      <c r="E30" s="212">
        <f>+E13/$E$6</f>
        <v>7.1537024059799307E-3</v>
      </c>
      <c r="F30" s="212">
        <f>+F13/$F$6</f>
        <v>2.578427159432746E-3</v>
      </c>
      <c r="G30" s="212">
        <f>+G13/$G$6</f>
        <v>1.6476932294787298E-3</v>
      </c>
    </row>
    <row r="31" spans="2:15" ht="17.25" customHeight="1">
      <c r="B31" s="211" t="s">
        <v>6</v>
      </c>
      <c r="C31" s="212">
        <f>+C12/$C$6</f>
        <v>1.8300461518938316E-2</v>
      </c>
      <c r="D31" s="212">
        <f>+D12/$D$6</f>
        <v>4.5048873778155548E-3</v>
      </c>
      <c r="E31" s="212">
        <f>+E12/$E$6</f>
        <v>6.4237327727166726E-2</v>
      </c>
      <c r="F31" s="212">
        <f>+F12/$F$6</f>
        <v>5.5865921787709499E-3</v>
      </c>
      <c r="G31" s="212">
        <f>+G12/$G$6</f>
        <v>4.3439185140802875E-3</v>
      </c>
    </row>
    <row r="32" spans="2:15">
      <c r="B32" s="211" t="s">
        <v>5</v>
      </c>
      <c r="C32" s="212">
        <f>+C11/$C$6</f>
        <v>6.9461605765313321E-3</v>
      </c>
      <c r="D32" s="212">
        <f>+D11/$D$6</f>
        <v>9.6897577560560982E-3</v>
      </c>
      <c r="E32" s="212">
        <f>+E11/$E$6</f>
        <v>5.2557813594954596E-3</v>
      </c>
      <c r="F32" s="212">
        <f>+F11/$F$6</f>
        <v>1.7189514396218307E-3</v>
      </c>
      <c r="G32" s="212">
        <f>+G11/$G$6</f>
        <v>7.4895146794487716E-3</v>
      </c>
    </row>
    <row r="33" spans="2:10">
      <c r="B33" s="211" t="s">
        <v>4</v>
      </c>
      <c r="C33" s="212">
        <f>+C10/$C$6</f>
        <v>1.3725346139203738E-2</v>
      </c>
      <c r="D33" s="212">
        <f>+D10/$D$6</f>
        <v>1.5639609009774756E-2</v>
      </c>
      <c r="E33" s="212">
        <f>+E10/$E$6</f>
        <v>1.8541228684886758E-2</v>
      </c>
      <c r="F33" s="212">
        <f>+F10/$F$6</f>
        <v>1.0313708637730984E-2</v>
      </c>
      <c r="G33" s="212">
        <f>+G10/$G$6</f>
        <v>7.7890952666267227E-3</v>
      </c>
    </row>
    <row r="34" spans="2:10">
      <c r="B34" s="211" t="s">
        <v>3</v>
      </c>
      <c r="C34" s="212">
        <f>+C9/$C$6</f>
        <v>8.7294537245446654E-2</v>
      </c>
      <c r="D34" s="212">
        <f>+D9/$D$6</f>
        <v>0.10692732681682958</v>
      </c>
      <c r="E34" s="212">
        <f>+E9/$E$6</f>
        <v>7.9858677879000459E-2</v>
      </c>
      <c r="F34" s="212">
        <f>+F9/$F$6</f>
        <v>6.2526858616244088E-2</v>
      </c>
      <c r="G34" s="212">
        <f>+G9/$G$6</f>
        <v>7.7591372079089269E-2</v>
      </c>
    </row>
    <row r="35" spans="2:10">
      <c r="B35" s="211" t="s">
        <v>2</v>
      </c>
      <c r="C35" s="212">
        <f>+C8/$C$6</f>
        <v>0.18083394000921713</v>
      </c>
      <c r="D35" s="212">
        <f>+D8/$D$6</f>
        <v>0.19464513387165322</v>
      </c>
      <c r="E35" s="212">
        <f>+E8/$E$6</f>
        <v>0.17037491240364447</v>
      </c>
      <c r="F35" s="212">
        <f>+F8/$F$6</f>
        <v>0.18693596905887408</v>
      </c>
      <c r="G35" s="212">
        <f>+G8/$G$6</f>
        <v>0.16297183942480528</v>
      </c>
    </row>
    <row r="36" spans="2:10">
      <c r="B36" s="211" t="s">
        <v>1</v>
      </c>
      <c r="C36" s="212">
        <f>+C7/$C$6</f>
        <v>0.63353659758353797</v>
      </c>
      <c r="D36" s="212">
        <f>+D7/$D$6</f>
        <v>0.64232894177645561</v>
      </c>
      <c r="E36" s="212">
        <f>+E7/$E$6</f>
        <v>0.58251576734408006</v>
      </c>
      <c r="F36" s="212">
        <f>+F7/$F$6</f>
        <v>0.65749892565535029</v>
      </c>
      <c r="G36" s="212">
        <f>+G7/$G$6</f>
        <v>0.65368484122228876</v>
      </c>
    </row>
    <row r="38" spans="2:10" ht="15.75" thickBot="1">
      <c r="J38" s="213" t="s">
        <v>208</v>
      </c>
    </row>
    <row r="39" spans="2:10" ht="15.75" thickBot="1">
      <c r="B39" s="465" t="s">
        <v>85</v>
      </c>
      <c r="C39" s="467" t="s">
        <v>31</v>
      </c>
      <c r="D39" s="469" t="s">
        <v>108</v>
      </c>
      <c r="E39" s="470"/>
      <c r="F39" s="482"/>
      <c r="G39" s="471"/>
    </row>
    <row r="40" spans="2:10" ht="24.75">
      <c r="B40" s="466"/>
      <c r="C40" s="468"/>
      <c r="D40" s="259" t="s">
        <v>44</v>
      </c>
      <c r="E40" s="260" t="s">
        <v>45</v>
      </c>
      <c r="F40" s="260" t="s">
        <v>46</v>
      </c>
      <c r="G40" s="261" t="s">
        <v>47</v>
      </c>
    </row>
    <row r="41" spans="2:10">
      <c r="B41" s="209" t="s">
        <v>31</v>
      </c>
      <c r="C41" s="210">
        <f>SUM(C42:C52)</f>
        <v>1.0000133580011092</v>
      </c>
      <c r="D41" s="210">
        <f>SUM(D42:D52)</f>
        <v>1</v>
      </c>
      <c r="E41" s="210">
        <f>SUM(E42:E52)</f>
        <v>1.0000583975706636</v>
      </c>
      <c r="F41" s="210">
        <f t="shared" ref="F41:G41" si="1">SUM(F42:F52)</f>
        <v>1.0000000000000002</v>
      </c>
      <c r="G41" s="210">
        <f t="shared" si="1"/>
        <v>1</v>
      </c>
    </row>
    <row r="42" spans="2:10">
      <c r="B42" s="211" t="s">
        <v>1</v>
      </c>
      <c r="C42" s="212">
        <f>+C7/$C$6</f>
        <v>0.63353659758353797</v>
      </c>
      <c r="D42" s="212">
        <f>+D7/$D$6</f>
        <v>0.64232894177645561</v>
      </c>
      <c r="E42" s="212">
        <f t="shared" ref="E42:E52" si="2">+E7/$E$6</f>
        <v>0.58251576734408006</v>
      </c>
      <c r="F42" s="212">
        <f>+F7/$F$6</f>
        <v>0.65749892565535029</v>
      </c>
      <c r="G42" s="212">
        <f>+G7/$G$6</f>
        <v>0.65368484122228876</v>
      </c>
    </row>
    <row r="43" spans="2:10">
      <c r="B43" s="211" t="s">
        <v>2</v>
      </c>
      <c r="C43" s="212">
        <f t="shared" ref="C43:C51" si="3">+C8/$C$6</f>
        <v>0.18083394000921713</v>
      </c>
      <c r="D43" s="212">
        <f t="shared" ref="D43:D52" si="4">+D8/$D$6</f>
        <v>0.19464513387165322</v>
      </c>
      <c r="E43" s="212">
        <f t="shared" si="2"/>
        <v>0.17037491240364447</v>
      </c>
      <c r="F43" s="212">
        <f t="shared" ref="F43:F52" si="5">+F8/$F$6</f>
        <v>0.18693596905887408</v>
      </c>
      <c r="G43" s="212">
        <f t="shared" ref="G43:G52" si="6">+G8/$G$6</f>
        <v>0.16297183942480528</v>
      </c>
    </row>
    <row r="44" spans="2:10">
      <c r="B44" s="211" t="s">
        <v>3</v>
      </c>
      <c r="C44" s="212">
        <f t="shared" si="3"/>
        <v>8.7294537245446654E-2</v>
      </c>
      <c r="D44" s="212">
        <f t="shared" si="4"/>
        <v>0.10692732681682958</v>
      </c>
      <c r="E44" s="212">
        <f t="shared" si="2"/>
        <v>7.9858677879000459E-2</v>
      </c>
      <c r="F44" s="212">
        <f t="shared" si="5"/>
        <v>6.2526858616244088E-2</v>
      </c>
      <c r="G44" s="212">
        <f t="shared" si="6"/>
        <v>7.7591372079089269E-2</v>
      </c>
    </row>
    <row r="45" spans="2:10">
      <c r="B45" s="211" t="s">
        <v>4</v>
      </c>
      <c r="C45" s="212">
        <f t="shared" si="3"/>
        <v>1.3725346139203738E-2</v>
      </c>
      <c r="D45" s="212">
        <f t="shared" si="4"/>
        <v>1.5639609009774756E-2</v>
      </c>
      <c r="E45" s="212">
        <f t="shared" si="2"/>
        <v>1.8541228684886758E-2</v>
      </c>
      <c r="F45" s="212">
        <f t="shared" si="5"/>
        <v>1.0313708637730984E-2</v>
      </c>
      <c r="G45" s="212">
        <f t="shared" si="6"/>
        <v>7.7890952666267227E-3</v>
      </c>
    </row>
    <row r="46" spans="2:10">
      <c r="B46" s="211" t="s">
        <v>5</v>
      </c>
      <c r="C46" s="212">
        <f t="shared" si="3"/>
        <v>6.9461605765313321E-3</v>
      </c>
      <c r="D46" s="212">
        <f t="shared" si="4"/>
        <v>9.6897577560560982E-3</v>
      </c>
      <c r="E46" s="212">
        <f t="shared" si="2"/>
        <v>5.2557813594954596E-3</v>
      </c>
      <c r="F46" s="212">
        <f t="shared" si="5"/>
        <v>1.7189514396218307E-3</v>
      </c>
      <c r="G46" s="212">
        <f t="shared" si="6"/>
        <v>7.4895146794487716E-3</v>
      </c>
    </row>
    <row r="47" spans="2:10">
      <c r="B47" s="211" t="s">
        <v>6</v>
      </c>
      <c r="C47" s="212">
        <f t="shared" si="3"/>
        <v>1.8300461518938316E-2</v>
      </c>
      <c r="D47" s="212">
        <f t="shared" si="4"/>
        <v>4.5048873778155548E-3</v>
      </c>
      <c r="E47" s="212">
        <f t="shared" si="2"/>
        <v>6.4237327727166726E-2</v>
      </c>
      <c r="F47" s="212">
        <f t="shared" si="5"/>
        <v>5.5865921787709499E-3</v>
      </c>
      <c r="G47" s="212">
        <f t="shared" si="6"/>
        <v>4.3439185140802875E-3</v>
      </c>
    </row>
    <row r="48" spans="2:10">
      <c r="B48" s="211" t="s">
        <v>7</v>
      </c>
      <c r="C48" s="212">
        <f t="shared" si="3"/>
        <v>4.7086953908217202E-3</v>
      </c>
      <c r="D48" s="212">
        <f t="shared" si="4"/>
        <v>5.8648533786655336E-3</v>
      </c>
      <c r="E48" s="212">
        <f t="shared" si="2"/>
        <v>7.1537024059799307E-3</v>
      </c>
      <c r="F48" s="212">
        <f t="shared" si="5"/>
        <v>2.578427159432746E-3</v>
      </c>
      <c r="G48" s="212">
        <f t="shared" si="6"/>
        <v>1.6476932294787298E-3</v>
      </c>
    </row>
    <row r="49" spans="2:7">
      <c r="B49" s="211" t="s">
        <v>8</v>
      </c>
      <c r="C49" s="212">
        <f t="shared" si="3"/>
        <v>9.0166507483820178E-4</v>
      </c>
      <c r="D49" s="212">
        <f t="shared" si="4"/>
        <v>1.1899702507437314E-3</v>
      </c>
      <c r="E49" s="212">
        <f t="shared" si="2"/>
        <v>1.1679514132212133E-3</v>
      </c>
      <c r="F49" s="212">
        <f t="shared" si="5"/>
        <v>6.4460678985818649E-4</v>
      </c>
      <c r="G49" s="212">
        <f t="shared" si="6"/>
        <v>2.9958058717795088E-4</v>
      </c>
    </row>
    <row r="50" spans="2:7">
      <c r="B50" s="211" t="s">
        <v>9</v>
      </c>
      <c r="C50" s="212">
        <f t="shared" si="3"/>
        <v>1.6697501385892625E-4</v>
      </c>
      <c r="D50" s="212">
        <f t="shared" si="4"/>
        <v>1.6999575010624734E-4</v>
      </c>
      <c r="E50" s="212">
        <f t="shared" si="2"/>
        <v>1.4599392665265166E-4</v>
      </c>
      <c r="F50" s="212">
        <f t="shared" si="5"/>
        <v>0</v>
      </c>
      <c r="G50" s="212">
        <f t="shared" si="6"/>
        <v>2.9958058717795088E-4</v>
      </c>
    </row>
    <row r="51" spans="2:7">
      <c r="B51" s="211" t="s">
        <v>10</v>
      </c>
      <c r="C51" s="212">
        <f t="shared" si="3"/>
        <v>5.6771504712034928E-4</v>
      </c>
      <c r="D51" s="212">
        <f t="shared" si="4"/>
        <v>6.7998300042498936E-4</v>
      </c>
      <c r="E51" s="212">
        <f t="shared" si="2"/>
        <v>4.3798177995795493E-4</v>
      </c>
      <c r="F51" s="212">
        <f t="shared" si="5"/>
        <v>2.1486892995272884E-4</v>
      </c>
      <c r="G51" s="212">
        <f t="shared" si="6"/>
        <v>7.4895146794487716E-4</v>
      </c>
    </row>
    <row r="52" spans="2:7">
      <c r="B52" s="211" t="s">
        <v>11</v>
      </c>
      <c r="C52" s="212">
        <f>+C17/$C$6</f>
        <v>5.3031264401594981E-2</v>
      </c>
      <c r="D52" s="212">
        <f t="shared" si="4"/>
        <v>1.8359541011474717E-2</v>
      </c>
      <c r="E52" s="212">
        <f t="shared" si="2"/>
        <v>7.0369072646578101E-2</v>
      </c>
      <c r="F52" s="212">
        <f t="shared" si="5"/>
        <v>7.1981091534164154E-2</v>
      </c>
      <c r="G52" s="212">
        <f t="shared" si="6"/>
        <v>8.313361294188136E-2</v>
      </c>
    </row>
    <row r="58" spans="2:7">
      <c r="C58" s="214">
        <f>SUM(C42:C44)</f>
        <v>0.9016650748382018</v>
      </c>
    </row>
    <row r="59" spans="2:7">
      <c r="C59" s="214">
        <f>SUM(C45:C48)</f>
        <v>4.3680663625495109E-2</v>
      </c>
    </row>
    <row r="60" spans="2:7">
      <c r="C60" s="214">
        <f>SUM(C49:C51)</f>
        <v>1.6363551358174774E-3</v>
      </c>
    </row>
  </sheetData>
  <mergeCells count="14">
    <mergeCell ref="J19:O19"/>
    <mergeCell ref="B23:B24"/>
    <mergeCell ref="C23:C24"/>
    <mergeCell ref="D23:G23"/>
    <mergeCell ref="B39:B40"/>
    <mergeCell ref="C39:C40"/>
    <mergeCell ref="D39:G39"/>
    <mergeCell ref="B19:G19"/>
    <mergeCell ref="B1:G1"/>
    <mergeCell ref="B2:G2"/>
    <mergeCell ref="B3:H3"/>
    <mergeCell ref="B4:B5"/>
    <mergeCell ref="C4:C5"/>
    <mergeCell ref="D4:G4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C8"/>
  <sheetViews>
    <sheetView showGridLines="0" workbookViewId="0">
      <selection activeCell="C8" sqref="C8"/>
    </sheetView>
  </sheetViews>
  <sheetFormatPr baseColWidth="10" defaultRowHeight="11.25"/>
  <sheetData>
    <row r="8" spans="3:3" ht="75">
      <c r="C8" s="167" t="s">
        <v>246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C00000"/>
  </sheetPr>
  <dimension ref="B2:H24"/>
  <sheetViews>
    <sheetView showGridLines="0" topLeftCell="A22" workbookViewId="0">
      <selection activeCell="B6" sqref="B6"/>
    </sheetView>
  </sheetViews>
  <sheetFormatPr baseColWidth="10" defaultRowHeight="15"/>
  <cols>
    <col min="1" max="1" width="13.33203125" style="168" customWidth="1"/>
    <col min="2" max="2" width="30.33203125" style="168" customWidth="1"/>
    <col min="3" max="4" width="23" style="168" customWidth="1"/>
    <col min="5" max="16384" width="12" style="168"/>
  </cols>
  <sheetData>
    <row r="2" spans="2:7">
      <c r="B2" s="451" t="s">
        <v>253</v>
      </c>
      <c r="C2" s="451"/>
      <c r="D2" s="451"/>
    </row>
    <row r="3" spans="2:7">
      <c r="B3" s="452" t="s">
        <v>247</v>
      </c>
      <c r="C3" s="452"/>
      <c r="D3" s="452"/>
    </row>
    <row r="4" spans="2:7" ht="15.75" thickBot="1">
      <c r="B4" s="169"/>
      <c r="C4" s="169"/>
      <c r="D4" s="169"/>
      <c r="E4" s="170"/>
    </row>
    <row r="5" spans="2:7" ht="15.75" thickBot="1">
      <c r="B5" s="262" t="s">
        <v>108</v>
      </c>
      <c r="C5" s="263" t="s">
        <v>80</v>
      </c>
      <c r="D5" s="264" t="s">
        <v>81</v>
      </c>
    </row>
    <row r="6" spans="2:7" ht="19.5" customHeight="1">
      <c r="B6" s="174" t="s">
        <v>394</v>
      </c>
      <c r="C6" s="73">
        <f>+SUM(C7:C10)</f>
        <v>21861</v>
      </c>
      <c r="D6" s="175">
        <f>+C6/$C$6</f>
        <v>1</v>
      </c>
      <c r="F6" s="239"/>
    </row>
    <row r="7" spans="2:7" ht="19.5" customHeight="1">
      <c r="B7" s="65" t="s">
        <v>50</v>
      </c>
      <c r="C7" s="66">
        <v>7094</v>
      </c>
      <c r="D7" s="176">
        <f>+C7/C6</f>
        <v>0.32450482594574814</v>
      </c>
    </row>
    <row r="8" spans="2:7" ht="19.5" customHeight="1">
      <c r="B8" s="67" t="s">
        <v>52</v>
      </c>
      <c r="C8" s="68">
        <v>7038</v>
      </c>
      <c r="D8" s="250">
        <f>+C8/C6</f>
        <v>0.32194318649650061</v>
      </c>
    </row>
    <row r="9" spans="2:7" ht="19.5" customHeight="1">
      <c r="B9" s="65" t="s">
        <v>49</v>
      </c>
      <c r="C9" s="66">
        <v>5087</v>
      </c>
      <c r="D9" s="176">
        <f>+C9/C6</f>
        <v>0.23269749782718083</v>
      </c>
    </row>
    <row r="10" spans="2:7" ht="15.75" thickBot="1">
      <c r="B10" s="69" t="s">
        <v>51</v>
      </c>
      <c r="C10" s="70">
        <v>2642</v>
      </c>
      <c r="D10" s="251">
        <f>+C10/C6</f>
        <v>0.12085448973057042</v>
      </c>
    </row>
    <row r="13" spans="2:7">
      <c r="B13" s="451" t="s">
        <v>264</v>
      </c>
      <c r="C13" s="451"/>
      <c r="D13" s="451"/>
      <c r="E13" s="451"/>
      <c r="F13" s="451"/>
      <c r="G13" s="451"/>
    </row>
    <row r="14" spans="2:7">
      <c r="B14" s="452" t="s">
        <v>248</v>
      </c>
      <c r="C14" s="452"/>
      <c r="D14" s="452"/>
      <c r="E14" s="452"/>
      <c r="F14" s="452"/>
      <c r="G14" s="452"/>
    </row>
    <row r="18" spans="8:8">
      <c r="H18" s="178"/>
    </row>
    <row r="19" spans="8:8">
      <c r="H19" s="178"/>
    </row>
    <row r="20" spans="8:8">
      <c r="H20" s="178"/>
    </row>
    <row r="21" spans="8:8">
      <c r="H21" s="178"/>
    </row>
    <row r="22" spans="8:8">
      <c r="H22" s="178"/>
    </row>
    <row r="23" spans="8:8">
      <c r="H23" s="178"/>
    </row>
    <row r="24" spans="8:8">
      <c r="H24" s="178"/>
    </row>
  </sheetData>
  <mergeCells count="4">
    <mergeCell ref="B2:D2"/>
    <mergeCell ref="B3:D3"/>
    <mergeCell ref="B13:G13"/>
    <mergeCell ref="B14:G14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C00000"/>
  </sheetPr>
  <dimension ref="B1:P80"/>
  <sheetViews>
    <sheetView showGridLines="0" topLeftCell="A25" workbookViewId="0">
      <selection activeCell="B32" sqref="B32"/>
    </sheetView>
  </sheetViews>
  <sheetFormatPr baseColWidth="10" defaultRowHeight="15"/>
  <cols>
    <col min="1" max="1" width="8.83203125" style="168" customWidth="1"/>
    <col min="2" max="2" width="75.6640625" style="197" customWidth="1"/>
    <col min="3" max="3" width="16" style="168" customWidth="1"/>
    <col min="4" max="8" width="12" style="168"/>
    <col min="9" max="9" width="21.33203125" style="168" customWidth="1"/>
    <col min="10" max="16384" width="12" style="168"/>
  </cols>
  <sheetData>
    <row r="1" spans="2:10">
      <c r="B1" s="451" t="s">
        <v>255</v>
      </c>
      <c r="C1" s="451"/>
      <c r="D1" s="451"/>
      <c r="E1" s="451"/>
      <c r="F1" s="451"/>
      <c r="G1" s="451"/>
      <c r="H1" s="179"/>
    </row>
    <row r="2" spans="2:10">
      <c r="B2" s="452" t="s">
        <v>249</v>
      </c>
      <c r="C2" s="452"/>
      <c r="D2" s="452"/>
      <c r="E2" s="452"/>
      <c r="F2" s="452"/>
      <c r="G2" s="452"/>
      <c r="H2" s="180"/>
    </row>
    <row r="3" spans="2:10" ht="15.75" thickBot="1">
      <c r="B3" s="181"/>
      <c r="C3" s="181"/>
      <c r="D3" s="181"/>
      <c r="E3" s="181"/>
      <c r="F3" s="181"/>
      <c r="G3" s="181"/>
      <c r="H3" s="181"/>
      <c r="I3" s="182"/>
    </row>
    <row r="4" spans="2:10" ht="15.75" thickBot="1">
      <c r="B4" s="493" t="s">
        <v>134</v>
      </c>
      <c r="C4" s="495" t="s">
        <v>31</v>
      </c>
      <c r="D4" s="497" t="s">
        <v>108</v>
      </c>
      <c r="E4" s="497"/>
      <c r="F4" s="498"/>
      <c r="G4" s="499"/>
      <c r="I4" s="182"/>
    </row>
    <row r="5" spans="2:10" ht="24.75" thickBot="1">
      <c r="B5" s="494"/>
      <c r="C5" s="496"/>
      <c r="D5" s="265" t="s">
        <v>50</v>
      </c>
      <c r="E5" s="266" t="s">
        <v>52</v>
      </c>
      <c r="F5" s="266" t="s">
        <v>49</v>
      </c>
      <c r="G5" s="267" t="s">
        <v>51</v>
      </c>
      <c r="I5" s="182"/>
    </row>
    <row r="6" spans="2:10" ht="18.75" customHeight="1">
      <c r="B6" s="185" t="s">
        <v>131</v>
      </c>
      <c r="C6" s="75">
        <f>+SUM(D6:G6)</f>
        <v>21861</v>
      </c>
      <c r="D6" s="75">
        <f>+SUM(D7:D77)</f>
        <v>7094</v>
      </c>
      <c r="E6" s="75">
        <f>+SUM(E7:E77)</f>
        <v>7038</v>
      </c>
      <c r="F6" s="75">
        <f>+SUM(F7:F77)</f>
        <v>5087</v>
      </c>
      <c r="G6" s="268">
        <f>+SUM(G7:G77)</f>
        <v>2642</v>
      </c>
      <c r="H6" s="187"/>
      <c r="I6" s="182"/>
    </row>
    <row r="7" spans="2:10">
      <c r="B7" s="188" t="s">
        <v>135</v>
      </c>
      <c r="C7" s="189">
        <f>+SUM(D7:G7)</f>
        <v>234</v>
      </c>
      <c r="D7" s="189">
        <v>60</v>
      </c>
      <c r="E7" s="189">
        <v>73</v>
      </c>
      <c r="F7" s="189">
        <v>22</v>
      </c>
      <c r="G7" s="190">
        <v>79</v>
      </c>
      <c r="H7" s="189"/>
      <c r="I7" s="182"/>
    </row>
    <row r="8" spans="2:10">
      <c r="B8" s="188" t="s">
        <v>136</v>
      </c>
      <c r="C8" s="189">
        <f t="shared" ref="C8:C71" si="0">+SUM(D8:G8)</f>
        <v>46</v>
      </c>
      <c r="D8" s="189">
        <v>12</v>
      </c>
      <c r="E8" s="189">
        <v>15</v>
      </c>
      <c r="F8" s="189">
        <v>11</v>
      </c>
      <c r="G8" s="190">
        <v>8</v>
      </c>
      <c r="H8" s="189"/>
      <c r="I8" s="191" t="s">
        <v>201</v>
      </c>
      <c r="J8" s="192">
        <v>1.4683011618333181E-2</v>
      </c>
    </row>
    <row r="9" spans="2:10">
      <c r="B9" s="188" t="s">
        <v>138</v>
      </c>
      <c r="C9" s="189">
        <f t="shared" si="0"/>
        <v>1</v>
      </c>
      <c r="D9" s="189">
        <v>0</v>
      </c>
      <c r="E9" s="189">
        <v>1</v>
      </c>
      <c r="F9" s="189">
        <v>0</v>
      </c>
      <c r="G9" s="190">
        <v>0</v>
      </c>
      <c r="H9" s="189"/>
      <c r="I9" s="191" t="s">
        <v>140</v>
      </c>
      <c r="J9" s="192">
        <v>1.692434360991675E-2</v>
      </c>
    </row>
    <row r="10" spans="2:10">
      <c r="B10" s="188" t="s">
        <v>139</v>
      </c>
      <c r="C10" s="189">
        <f t="shared" si="0"/>
        <v>18</v>
      </c>
      <c r="D10" s="189">
        <v>4</v>
      </c>
      <c r="E10" s="189">
        <v>10</v>
      </c>
      <c r="F10" s="189">
        <v>2</v>
      </c>
      <c r="G10" s="190">
        <v>2</v>
      </c>
      <c r="H10" s="189"/>
      <c r="I10" s="191" t="s">
        <v>142</v>
      </c>
      <c r="J10" s="192">
        <v>1.9211417070716313E-2</v>
      </c>
    </row>
    <row r="11" spans="2:10">
      <c r="B11" s="188" t="s">
        <v>141</v>
      </c>
      <c r="C11" s="189">
        <f t="shared" si="0"/>
        <v>85</v>
      </c>
      <c r="D11" s="189">
        <v>15</v>
      </c>
      <c r="E11" s="189">
        <v>47</v>
      </c>
      <c r="F11" s="189">
        <v>13</v>
      </c>
      <c r="G11" s="190">
        <v>10</v>
      </c>
      <c r="H11" s="189"/>
      <c r="I11" s="191" t="s">
        <v>26</v>
      </c>
      <c r="J11" s="192">
        <v>1.9348641478364285E-2</v>
      </c>
    </row>
    <row r="12" spans="2:10">
      <c r="B12" s="188" t="s">
        <v>143</v>
      </c>
      <c r="C12" s="189">
        <f t="shared" si="0"/>
        <v>1</v>
      </c>
      <c r="D12" s="189">
        <v>0</v>
      </c>
      <c r="E12" s="189">
        <v>0</v>
      </c>
      <c r="F12" s="189">
        <v>1</v>
      </c>
      <c r="G12" s="190">
        <v>0</v>
      </c>
      <c r="H12" s="189"/>
      <c r="I12" s="191" t="s">
        <v>144</v>
      </c>
      <c r="J12" s="192">
        <v>3.5952794803769096E-2</v>
      </c>
    </row>
    <row r="13" spans="2:10" ht="24">
      <c r="B13" s="188" t="s">
        <v>250</v>
      </c>
      <c r="C13" s="189">
        <f t="shared" si="0"/>
        <v>14</v>
      </c>
      <c r="D13" s="189">
        <v>1</v>
      </c>
      <c r="E13" s="189">
        <v>7</v>
      </c>
      <c r="F13" s="189">
        <v>3</v>
      </c>
      <c r="G13" s="190">
        <v>3</v>
      </c>
      <c r="H13" s="189"/>
      <c r="I13" s="191" t="s">
        <v>17</v>
      </c>
      <c r="J13" s="192">
        <v>4.6015918031287163E-2</v>
      </c>
    </row>
    <row r="14" spans="2:10">
      <c r="B14" s="188" t="s">
        <v>147</v>
      </c>
      <c r="C14" s="189">
        <f t="shared" si="0"/>
        <v>1</v>
      </c>
      <c r="D14" s="189">
        <v>1</v>
      </c>
      <c r="E14" s="189">
        <v>0</v>
      </c>
      <c r="F14" s="189">
        <v>0</v>
      </c>
      <c r="G14" s="190">
        <v>0</v>
      </c>
      <c r="H14" s="189"/>
      <c r="I14" s="191" t="s">
        <v>29</v>
      </c>
      <c r="J14" s="192">
        <v>7.1768365199890216E-2</v>
      </c>
    </row>
    <row r="15" spans="2:10">
      <c r="B15" s="188" t="s">
        <v>148</v>
      </c>
      <c r="C15" s="189">
        <f t="shared" si="0"/>
        <v>21</v>
      </c>
      <c r="D15" s="189">
        <v>4</v>
      </c>
      <c r="E15" s="189">
        <v>11</v>
      </c>
      <c r="F15" s="189">
        <v>1</v>
      </c>
      <c r="G15" s="190">
        <v>5</v>
      </c>
      <c r="H15" s="189"/>
      <c r="I15" s="191" t="s">
        <v>149</v>
      </c>
      <c r="J15" s="192">
        <v>0.10959656024151496</v>
      </c>
    </row>
    <row r="16" spans="2:10">
      <c r="B16" s="188" t="s">
        <v>152</v>
      </c>
      <c r="C16" s="189">
        <f t="shared" si="0"/>
        <v>13</v>
      </c>
      <c r="D16" s="189">
        <v>8</v>
      </c>
      <c r="E16" s="189">
        <v>2</v>
      </c>
      <c r="F16" s="189">
        <v>3</v>
      </c>
      <c r="G16" s="190">
        <v>0</v>
      </c>
      <c r="H16" s="189"/>
      <c r="I16" s="191" t="s">
        <v>151</v>
      </c>
      <c r="J16" s="192">
        <v>0.10987100905681091</v>
      </c>
    </row>
    <row r="17" spans="2:10">
      <c r="B17" s="188" t="s">
        <v>155</v>
      </c>
      <c r="C17" s="189">
        <f t="shared" si="0"/>
        <v>2</v>
      </c>
      <c r="D17" s="189">
        <v>0</v>
      </c>
      <c r="E17" s="189">
        <v>1</v>
      </c>
      <c r="F17" s="189">
        <v>1</v>
      </c>
      <c r="G17" s="190">
        <v>0</v>
      </c>
      <c r="H17" s="189"/>
      <c r="I17" s="191" t="s">
        <v>153</v>
      </c>
      <c r="J17" s="192">
        <v>0.34992223950233281</v>
      </c>
    </row>
    <row r="18" spans="2:10">
      <c r="B18" s="188" t="s">
        <v>156</v>
      </c>
      <c r="C18" s="189">
        <f t="shared" si="0"/>
        <v>23</v>
      </c>
      <c r="D18" s="189">
        <v>3</v>
      </c>
      <c r="E18" s="189">
        <v>14</v>
      </c>
      <c r="F18" s="189">
        <v>0</v>
      </c>
      <c r="G18" s="190">
        <v>6</v>
      </c>
      <c r="H18" s="189"/>
      <c r="I18" s="182"/>
    </row>
    <row r="19" spans="2:10">
      <c r="B19" s="188" t="s">
        <v>157</v>
      </c>
      <c r="C19" s="189">
        <f t="shared" si="0"/>
        <v>1</v>
      </c>
      <c r="D19" s="189">
        <v>0</v>
      </c>
      <c r="E19" s="189">
        <v>0</v>
      </c>
      <c r="F19" s="189">
        <v>0</v>
      </c>
      <c r="G19" s="190">
        <v>1</v>
      </c>
      <c r="H19" s="189"/>
      <c r="I19" s="182"/>
    </row>
    <row r="20" spans="2:10" ht="24">
      <c r="B20" s="188" t="s">
        <v>381</v>
      </c>
      <c r="C20" s="189">
        <f t="shared" si="0"/>
        <v>150</v>
      </c>
      <c r="D20" s="189">
        <v>59</v>
      </c>
      <c r="E20" s="189">
        <v>63</v>
      </c>
      <c r="F20" s="189">
        <v>17</v>
      </c>
      <c r="G20" s="190">
        <v>11</v>
      </c>
      <c r="H20" s="189"/>
      <c r="I20" s="182"/>
    </row>
    <row r="21" spans="2:10">
      <c r="B21" s="188" t="s">
        <v>159</v>
      </c>
      <c r="C21" s="189">
        <f t="shared" si="0"/>
        <v>1</v>
      </c>
      <c r="D21" s="189">
        <v>0</v>
      </c>
      <c r="E21" s="189">
        <v>0</v>
      </c>
      <c r="F21" s="189">
        <v>0</v>
      </c>
      <c r="G21" s="190">
        <v>1</v>
      </c>
      <c r="H21" s="189"/>
      <c r="I21" s="182"/>
    </row>
    <row r="22" spans="2:10">
      <c r="B22" s="188" t="s">
        <v>160</v>
      </c>
      <c r="C22" s="189">
        <f t="shared" si="0"/>
        <v>2</v>
      </c>
      <c r="D22" s="189">
        <v>0</v>
      </c>
      <c r="E22" s="189">
        <v>1</v>
      </c>
      <c r="F22" s="189">
        <v>0</v>
      </c>
      <c r="G22" s="190">
        <v>1</v>
      </c>
      <c r="H22" s="189"/>
      <c r="I22" s="182"/>
    </row>
    <row r="23" spans="2:10">
      <c r="B23" s="188" t="s">
        <v>161</v>
      </c>
      <c r="C23" s="189">
        <f t="shared" si="0"/>
        <v>1</v>
      </c>
      <c r="D23" s="189">
        <v>0</v>
      </c>
      <c r="E23" s="189">
        <v>1</v>
      </c>
      <c r="F23" s="189">
        <v>0</v>
      </c>
      <c r="G23" s="190">
        <v>0</v>
      </c>
      <c r="H23" s="189"/>
      <c r="I23" s="182"/>
    </row>
    <row r="24" spans="2:10">
      <c r="B24" s="188" t="s">
        <v>162</v>
      </c>
      <c r="C24" s="189">
        <f t="shared" si="0"/>
        <v>3</v>
      </c>
      <c r="D24" s="189">
        <v>1</v>
      </c>
      <c r="E24" s="189">
        <v>2</v>
      </c>
      <c r="F24" s="189">
        <v>0</v>
      </c>
      <c r="G24" s="190">
        <v>0</v>
      </c>
      <c r="H24" s="189"/>
      <c r="I24" s="182"/>
    </row>
    <row r="25" spans="2:10">
      <c r="B25" s="188" t="s">
        <v>164</v>
      </c>
      <c r="C25" s="189">
        <f t="shared" si="0"/>
        <v>75</v>
      </c>
      <c r="D25" s="189">
        <v>14</v>
      </c>
      <c r="E25" s="189">
        <v>43</v>
      </c>
      <c r="F25" s="189">
        <v>14</v>
      </c>
      <c r="G25" s="190">
        <v>4</v>
      </c>
      <c r="H25" s="189"/>
      <c r="I25" s="182"/>
    </row>
    <row r="26" spans="2:10">
      <c r="B26" s="188" t="s">
        <v>165</v>
      </c>
      <c r="C26" s="189">
        <f t="shared" si="0"/>
        <v>15</v>
      </c>
      <c r="D26" s="189">
        <v>4</v>
      </c>
      <c r="E26" s="189">
        <v>8</v>
      </c>
      <c r="F26" s="189">
        <v>2</v>
      </c>
      <c r="G26" s="190">
        <v>1</v>
      </c>
      <c r="H26" s="189"/>
      <c r="I26" s="182"/>
    </row>
    <row r="27" spans="2:10">
      <c r="B27" s="188" t="s">
        <v>166</v>
      </c>
      <c r="C27" s="189">
        <f t="shared" si="0"/>
        <v>31</v>
      </c>
      <c r="D27" s="189">
        <v>5</v>
      </c>
      <c r="E27" s="189">
        <v>20</v>
      </c>
      <c r="F27" s="189">
        <v>3</v>
      </c>
      <c r="G27" s="190">
        <v>3</v>
      </c>
      <c r="H27" s="189"/>
      <c r="I27" s="182"/>
    </row>
    <row r="28" spans="2:10">
      <c r="B28" s="188" t="s">
        <v>14</v>
      </c>
      <c r="C28" s="189">
        <f t="shared" si="0"/>
        <v>16</v>
      </c>
      <c r="D28" s="189">
        <v>1</v>
      </c>
      <c r="E28" s="189">
        <v>7</v>
      </c>
      <c r="F28" s="189">
        <v>2</v>
      </c>
      <c r="G28" s="190">
        <v>6</v>
      </c>
      <c r="H28" s="189"/>
      <c r="I28" s="182"/>
    </row>
    <row r="29" spans="2:10">
      <c r="B29" s="188" t="s">
        <v>167</v>
      </c>
      <c r="C29" s="189">
        <f t="shared" si="0"/>
        <v>18</v>
      </c>
      <c r="D29" s="189">
        <v>8</v>
      </c>
      <c r="E29" s="189">
        <v>6</v>
      </c>
      <c r="F29" s="189">
        <v>3</v>
      </c>
      <c r="G29" s="190">
        <v>1</v>
      </c>
      <c r="H29" s="189"/>
      <c r="I29" s="182"/>
    </row>
    <row r="30" spans="2:10" ht="24">
      <c r="B30" s="188" t="s">
        <v>168</v>
      </c>
      <c r="C30" s="189">
        <f t="shared" si="0"/>
        <v>1</v>
      </c>
      <c r="D30" s="189">
        <v>1</v>
      </c>
      <c r="E30" s="189">
        <v>0</v>
      </c>
      <c r="F30" s="189">
        <v>0</v>
      </c>
      <c r="G30" s="190">
        <v>0</v>
      </c>
      <c r="H30" s="189"/>
      <c r="I30" s="182"/>
    </row>
    <row r="31" spans="2:10">
      <c r="B31" s="188" t="s">
        <v>169</v>
      </c>
      <c r="C31" s="189">
        <f t="shared" si="0"/>
        <v>8</v>
      </c>
      <c r="D31" s="189">
        <v>4</v>
      </c>
      <c r="E31" s="189">
        <v>4</v>
      </c>
      <c r="F31" s="189">
        <v>0</v>
      </c>
      <c r="G31" s="190">
        <v>0</v>
      </c>
      <c r="H31" s="189"/>
      <c r="I31" s="182"/>
    </row>
    <row r="32" spans="2:10">
      <c r="B32" s="188" t="s">
        <v>374</v>
      </c>
      <c r="C32" s="189">
        <f t="shared" si="0"/>
        <v>1</v>
      </c>
      <c r="D32" s="189">
        <v>0</v>
      </c>
      <c r="E32" s="189">
        <v>1</v>
      </c>
      <c r="F32" s="189">
        <v>0</v>
      </c>
      <c r="G32" s="190">
        <v>0</v>
      </c>
      <c r="H32" s="189"/>
      <c r="I32" s="182"/>
    </row>
    <row r="33" spans="2:16">
      <c r="B33" s="188" t="s">
        <v>171</v>
      </c>
      <c r="C33" s="189">
        <f t="shared" si="0"/>
        <v>2</v>
      </c>
      <c r="D33" s="189">
        <v>1</v>
      </c>
      <c r="E33" s="189">
        <v>1</v>
      </c>
      <c r="F33" s="189">
        <v>0</v>
      </c>
      <c r="G33" s="190">
        <v>0</v>
      </c>
      <c r="H33" s="189"/>
      <c r="I33" s="182"/>
    </row>
    <row r="34" spans="2:16" ht="24">
      <c r="B34" s="188" t="s">
        <v>17</v>
      </c>
      <c r="C34" s="189">
        <f t="shared" si="0"/>
        <v>1006</v>
      </c>
      <c r="D34" s="189">
        <v>351</v>
      </c>
      <c r="E34" s="189">
        <v>405</v>
      </c>
      <c r="F34" s="189">
        <v>135</v>
      </c>
      <c r="G34" s="190">
        <v>115</v>
      </c>
      <c r="H34" s="189"/>
      <c r="I34" s="182"/>
    </row>
    <row r="35" spans="2:16">
      <c r="B35" s="188" t="s">
        <v>172</v>
      </c>
      <c r="C35" s="189">
        <f t="shared" si="0"/>
        <v>292</v>
      </c>
      <c r="D35" s="189">
        <v>95</v>
      </c>
      <c r="E35" s="189">
        <v>113</v>
      </c>
      <c r="F35" s="189">
        <v>56</v>
      </c>
      <c r="G35" s="190">
        <v>28</v>
      </c>
      <c r="H35" s="189"/>
      <c r="I35" s="182"/>
    </row>
    <row r="36" spans="2:16" ht="24">
      <c r="B36" s="188" t="s">
        <v>153</v>
      </c>
      <c r="C36" s="189">
        <f t="shared" si="0"/>
        <v>7650</v>
      </c>
      <c r="D36" s="189">
        <v>2153</v>
      </c>
      <c r="E36" s="189">
        <v>2463</v>
      </c>
      <c r="F36" s="189">
        <v>2166</v>
      </c>
      <c r="G36" s="190">
        <v>868</v>
      </c>
      <c r="H36" s="189"/>
      <c r="I36" s="182"/>
    </row>
    <row r="37" spans="2:16">
      <c r="B37" s="188" t="s">
        <v>173</v>
      </c>
      <c r="C37" s="189">
        <f t="shared" si="0"/>
        <v>44</v>
      </c>
      <c r="D37" s="189">
        <v>17</v>
      </c>
      <c r="E37" s="189">
        <v>15</v>
      </c>
      <c r="F37" s="189">
        <v>7</v>
      </c>
      <c r="G37" s="190">
        <v>5</v>
      </c>
      <c r="H37" s="189"/>
      <c r="I37" s="182"/>
    </row>
    <row r="38" spans="2:16">
      <c r="B38" s="188" t="s">
        <v>176</v>
      </c>
      <c r="C38" s="189">
        <f t="shared" si="0"/>
        <v>1</v>
      </c>
      <c r="D38" s="189">
        <v>1</v>
      </c>
      <c r="E38" s="189">
        <v>0</v>
      </c>
      <c r="F38" s="189">
        <v>0</v>
      </c>
      <c r="G38" s="190">
        <v>0</v>
      </c>
      <c r="H38" s="189"/>
      <c r="I38" s="182"/>
    </row>
    <row r="39" spans="2:16">
      <c r="B39" s="188" t="s">
        <v>177</v>
      </c>
      <c r="C39" s="189">
        <f t="shared" si="0"/>
        <v>218</v>
      </c>
      <c r="D39" s="189">
        <v>61</v>
      </c>
      <c r="E39" s="189">
        <v>32</v>
      </c>
      <c r="F39" s="189">
        <v>108</v>
      </c>
      <c r="G39" s="190">
        <v>17</v>
      </c>
      <c r="H39" s="189"/>
      <c r="I39" s="182"/>
    </row>
    <row r="40" spans="2:16">
      <c r="B40" s="188" t="s">
        <v>178</v>
      </c>
      <c r="C40" s="189">
        <f t="shared" si="0"/>
        <v>23</v>
      </c>
      <c r="D40" s="189">
        <v>7</v>
      </c>
      <c r="E40" s="189">
        <v>7</v>
      </c>
      <c r="F40" s="189">
        <v>3</v>
      </c>
      <c r="G40" s="190">
        <v>6</v>
      </c>
      <c r="H40" s="189"/>
      <c r="I40" s="182"/>
    </row>
    <row r="41" spans="2:16" ht="19.5" customHeight="1">
      <c r="B41" s="188" t="s">
        <v>179</v>
      </c>
      <c r="C41" s="189">
        <f t="shared" si="0"/>
        <v>159</v>
      </c>
      <c r="D41" s="189">
        <v>69</v>
      </c>
      <c r="E41" s="189">
        <v>43</v>
      </c>
      <c r="F41" s="189">
        <v>33</v>
      </c>
      <c r="G41" s="190">
        <v>14</v>
      </c>
      <c r="H41" s="189"/>
      <c r="I41" s="453" t="s">
        <v>175</v>
      </c>
      <c r="J41" s="453"/>
      <c r="K41" s="453"/>
      <c r="L41" s="453"/>
      <c r="M41" s="453"/>
      <c r="N41" s="453"/>
      <c r="O41" s="453"/>
      <c r="P41" s="453"/>
    </row>
    <row r="42" spans="2:16">
      <c r="B42" s="188" t="s">
        <v>151</v>
      </c>
      <c r="C42" s="189">
        <f t="shared" si="0"/>
        <v>2401</v>
      </c>
      <c r="D42" s="189">
        <v>960</v>
      </c>
      <c r="E42" s="189">
        <v>689</v>
      </c>
      <c r="F42" s="189">
        <v>484</v>
      </c>
      <c r="G42" s="190">
        <v>268</v>
      </c>
      <c r="H42" s="189"/>
      <c r="I42" s="182"/>
    </row>
    <row r="43" spans="2:16" ht="24">
      <c r="B43" s="188" t="s">
        <v>181</v>
      </c>
      <c r="C43" s="189">
        <f t="shared" si="0"/>
        <v>6</v>
      </c>
      <c r="D43" s="189">
        <v>1</v>
      </c>
      <c r="E43" s="189">
        <v>5</v>
      </c>
      <c r="F43" s="189">
        <v>0</v>
      </c>
      <c r="G43" s="190">
        <v>0</v>
      </c>
      <c r="H43" s="189"/>
      <c r="I43" s="182"/>
    </row>
    <row r="44" spans="2:16">
      <c r="B44" s="188" t="s">
        <v>375</v>
      </c>
      <c r="C44" s="189">
        <f t="shared" si="0"/>
        <v>22</v>
      </c>
      <c r="D44" s="189">
        <v>5</v>
      </c>
      <c r="E44" s="189">
        <v>11</v>
      </c>
      <c r="F44" s="189">
        <v>2</v>
      </c>
      <c r="G44" s="190">
        <v>4</v>
      </c>
      <c r="H44" s="189"/>
      <c r="I44" s="182"/>
    </row>
    <row r="45" spans="2:16">
      <c r="B45" s="188" t="s">
        <v>183</v>
      </c>
      <c r="C45" s="189">
        <f t="shared" si="0"/>
        <v>197</v>
      </c>
      <c r="D45" s="189">
        <v>59</v>
      </c>
      <c r="E45" s="189">
        <v>85</v>
      </c>
      <c r="F45" s="189">
        <v>36</v>
      </c>
      <c r="G45" s="190">
        <v>17</v>
      </c>
      <c r="H45" s="189"/>
      <c r="I45" s="182"/>
    </row>
    <row r="46" spans="2:16">
      <c r="B46" s="188" t="s">
        <v>184</v>
      </c>
      <c r="C46" s="189">
        <f t="shared" si="0"/>
        <v>1</v>
      </c>
      <c r="D46" s="189">
        <v>0</v>
      </c>
      <c r="E46" s="189">
        <v>1</v>
      </c>
      <c r="F46" s="189">
        <v>0</v>
      </c>
      <c r="G46" s="190">
        <v>0</v>
      </c>
      <c r="H46" s="189"/>
      <c r="I46" s="182"/>
    </row>
    <row r="47" spans="2:16">
      <c r="B47" s="188" t="s">
        <v>185</v>
      </c>
      <c r="C47" s="189">
        <f t="shared" si="0"/>
        <v>2</v>
      </c>
      <c r="D47" s="189">
        <v>1</v>
      </c>
      <c r="E47" s="189">
        <v>1</v>
      </c>
      <c r="F47" s="189">
        <v>0</v>
      </c>
      <c r="G47" s="190">
        <v>0</v>
      </c>
      <c r="H47" s="189"/>
      <c r="I47" s="182"/>
    </row>
    <row r="48" spans="2:16">
      <c r="B48" s="188" t="s">
        <v>137</v>
      </c>
      <c r="C48" s="189">
        <f t="shared" si="0"/>
        <v>309</v>
      </c>
      <c r="D48" s="189">
        <v>121</v>
      </c>
      <c r="E48" s="189">
        <v>107</v>
      </c>
      <c r="F48" s="189">
        <v>46</v>
      </c>
      <c r="G48" s="190">
        <v>35</v>
      </c>
      <c r="H48" s="189"/>
      <c r="I48" s="182"/>
    </row>
    <row r="49" spans="2:9" ht="24">
      <c r="B49" s="188" t="s">
        <v>186</v>
      </c>
      <c r="C49" s="189">
        <f t="shared" si="0"/>
        <v>32</v>
      </c>
      <c r="D49" s="189">
        <v>5</v>
      </c>
      <c r="E49" s="189">
        <v>22</v>
      </c>
      <c r="F49" s="189">
        <v>2</v>
      </c>
      <c r="G49" s="190">
        <v>3</v>
      </c>
      <c r="H49" s="189"/>
      <c r="I49" s="182"/>
    </row>
    <row r="50" spans="2:9">
      <c r="B50" s="188" t="s">
        <v>187</v>
      </c>
      <c r="C50" s="189">
        <f t="shared" si="0"/>
        <v>9</v>
      </c>
      <c r="D50" s="189">
        <v>1</v>
      </c>
      <c r="E50" s="189">
        <v>5</v>
      </c>
      <c r="F50" s="189">
        <v>0</v>
      </c>
      <c r="G50" s="190">
        <v>3</v>
      </c>
      <c r="H50" s="189"/>
      <c r="I50" s="182"/>
    </row>
    <row r="51" spans="2:9">
      <c r="B51" s="188" t="s">
        <v>22</v>
      </c>
      <c r="C51" s="189">
        <f t="shared" si="0"/>
        <v>306</v>
      </c>
      <c r="D51" s="189">
        <v>197</v>
      </c>
      <c r="E51" s="189">
        <v>36</v>
      </c>
      <c r="F51" s="189">
        <v>61</v>
      </c>
      <c r="G51" s="190">
        <v>12</v>
      </c>
      <c r="H51" s="189"/>
      <c r="I51" s="182"/>
    </row>
    <row r="52" spans="2:9">
      <c r="B52" s="188" t="s">
        <v>188</v>
      </c>
      <c r="C52" s="189">
        <f t="shared" si="0"/>
        <v>157</v>
      </c>
      <c r="D52" s="189">
        <v>44</v>
      </c>
      <c r="E52" s="189">
        <v>73</v>
      </c>
      <c r="F52" s="189">
        <v>26</v>
      </c>
      <c r="G52" s="190">
        <v>14</v>
      </c>
      <c r="H52" s="189"/>
      <c r="I52" s="182"/>
    </row>
    <row r="53" spans="2:9" ht="24">
      <c r="B53" s="188" t="s">
        <v>189</v>
      </c>
      <c r="C53" s="189">
        <f t="shared" si="0"/>
        <v>5</v>
      </c>
      <c r="D53" s="189">
        <v>0</v>
      </c>
      <c r="E53" s="189">
        <v>4</v>
      </c>
      <c r="F53" s="189">
        <v>1</v>
      </c>
      <c r="G53" s="190">
        <v>0</v>
      </c>
      <c r="H53" s="189"/>
      <c r="I53" s="182"/>
    </row>
    <row r="54" spans="2:9">
      <c r="B54" s="188" t="s">
        <v>190</v>
      </c>
      <c r="C54" s="189">
        <f t="shared" si="0"/>
        <v>7</v>
      </c>
      <c r="D54" s="189">
        <v>1</v>
      </c>
      <c r="E54" s="189">
        <v>5</v>
      </c>
      <c r="F54" s="189">
        <v>0</v>
      </c>
      <c r="G54" s="190">
        <v>1</v>
      </c>
      <c r="H54" s="189"/>
      <c r="I54" s="182"/>
    </row>
    <row r="55" spans="2:9">
      <c r="B55" s="188" t="s">
        <v>192</v>
      </c>
      <c r="C55" s="189">
        <f t="shared" si="0"/>
        <v>15</v>
      </c>
      <c r="D55" s="189">
        <v>2</v>
      </c>
      <c r="E55" s="189">
        <v>11</v>
      </c>
      <c r="F55" s="189">
        <v>1</v>
      </c>
      <c r="G55" s="190">
        <v>1</v>
      </c>
      <c r="H55" s="189"/>
      <c r="I55" s="182"/>
    </row>
    <row r="56" spans="2:9">
      <c r="B56" s="188" t="s">
        <v>193</v>
      </c>
      <c r="C56" s="189">
        <f t="shared" si="0"/>
        <v>63</v>
      </c>
      <c r="D56" s="189">
        <v>19</v>
      </c>
      <c r="E56" s="189">
        <v>28</v>
      </c>
      <c r="F56" s="189">
        <v>7</v>
      </c>
      <c r="G56" s="190">
        <v>9</v>
      </c>
      <c r="H56" s="189"/>
      <c r="I56" s="182"/>
    </row>
    <row r="57" spans="2:9">
      <c r="B57" s="188" t="s">
        <v>194</v>
      </c>
      <c r="C57" s="189">
        <f t="shared" si="0"/>
        <v>25</v>
      </c>
      <c r="D57" s="189">
        <v>11</v>
      </c>
      <c r="E57" s="189">
        <v>6</v>
      </c>
      <c r="F57" s="189">
        <v>6</v>
      </c>
      <c r="G57" s="190">
        <v>2</v>
      </c>
      <c r="H57" s="189"/>
      <c r="I57" s="182"/>
    </row>
    <row r="58" spans="2:9">
      <c r="B58" s="188" t="s">
        <v>195</v>
      </c>
      <c r="C58" s="189">
        <f t="shared" si="0"/>
        <v>36</v>
      </c>
      <c r="D58" s="189">
        <v>10</v>
      </c>
      <c r="E58" s="189">
        <v>17</v>
      </c>
      <c r="F58" s="189">
        <v>3</v>
      </c>
      <c r="G58" s="190">
        <v>6</v>
      </c>
      <c r="H58" s="189"/>
      <c r="I58" s="182"/>
    </row>
    <row r="59" spans="2:9" ht="16.5" customHeight="1">
      <c r="B59" s="188" t="s">
        <v>196</v>
      </c>
      <c r="C59" s="189">
        <f t="shared" si="0"/>
        <v>1</v>
      </c>
      <c r="D59" s="189">
        <v>0</v>
      </c>
      <c r="E59" s="189">
        <v>1</v>
      </c>
      <c r="F59" s="189">
        <v>0</v>
      </c>
      <c r="G59" s="190">
        <v>0</v>
      </c>
      <c r="H59" s="189"/>
      <c r="I59" s="182"/>
    </row>
    <row r="60" spans="2:9" ht="24">
      <c r="B60" s="188" t="s">
        <v>197</v>
      </c>
      <c r="C60" s="189">
        <f t="shared" si="0"/>
        <v>11</v>
      </c>
      <c r="D60" s="189">
        <v>3</v>
      </c>
      <c r="E60" s="189">
        <v>3</v>
      </c>
      <c r="F60" s="189">
        <v>2</v>
      </c>
      <c r="G60" s="190">
        <v>3</v>
      </c>
      <c r="H60" s="189"/>
      <c r="I60" s="182"/>
    </row>
    <row r="61" spans="2:9">
      <c r="B61" s="188" t="s">
        <v>198</v>
      </c>
      <c r="C61" s="189">
        <f t="shared" si="0"/>
        <v>5</v>
      </c>
      <c r="D61" s="189">
        <v>1</v>
      </c>
      <c r="E61" s="189">
        <v>4</v>
      </c>
      <c r="F61" s="189">
        <v>0</v>
      </c>
      <c r="G61" s="190">
        <v>0</v>
      </c>
      <c r="H61" s="189"/>
      <c r="I61" s="182"/>
    </row>
    <row r="62" spans="2:9">
      <c r="B62" s="188" t="s">
        <v>199</v>
      </c>
      <c r="C62" s="189">
        <f t="shared" si="0"/>
        <v>2</v>
      </c>
      <c r="D62" s="189">
        <v>0</v>
      </c>
      <c r="E62" s="189">
        <v>1</v>
      </c>
      <c r="F62" s="189">
        <v>1</v>
      </c>
      <c r="G62" s="190">
        <v>0</v>
      </c>
      <c r="H62" s="189"/>
      <c r="I62" s="182"/>
    </row>
    <row r="63" spans="2:9" ht="24">
      <c r="B63" s="188" t="s">
        <v>200</v>
      </c>
      <c r="C63" s="189">
        <f t="shared" si="0"/>
        <v>63</v>
      </c>
      <c r="D63" s="189">
        <v>23</v>
      </c>
      <c r="E63" s="189">
        <v>25</v>
      </c>
      <c r="F63" s="189">
        <v>9</v>
      </c>
      <c r="G63" s="190">
        <v>6</v>
      </c>
      <c r="H63" s="189"/>
      <c r="I63" s="182"/>
    </row>
    <row r="64" spans="2:9" ht="24">
      <c r="B64" s="188" t="s">
        <v>201</v>
      </c>
      <c r="C64" s="189">
        <f t="shared" si="0"/>
        <v>321</v>
      </c>
      <c r="D64" s="189">
        <v>132</v>
      </c>
      <c r="E64" s="189">
        <v>76</v>
      </c>
      <c r="F64" s="189">
        <v>75</v>
      </c>
      <c r="G64" s="190">
        <v>38</v>
      </c>
      <c r="H64" s="189"/>
      <c r="I64" s="182"/>
    </row>
    <row r="65" spans="2:9">
      <c r="B65" s="188" t="s">
        <v>26</v>
      </c>
      <c r="C65" s="189">
        <f t="shared" si="0"/>
        <v>422</v>
      </c>
      <c r="D65" s="189">
        <v>122</v>
      </c>
      <c r="E65" s="189">
        <v>129</v>
      </c>
      <c r="F65" s="189">
        <v>98</v>
      </c>
      <c r="G65" s="190">
        <v>73</v>
      </c>
      <c r="H65" s="189"/>
      <c r="I65" s="182"/>
    </row>
    <row r="66" spans="2:9">
      <c r="B66" s="188" t="s">
        <v>142</v>
      </c>
      <c r="C66" s="189">
        <f t="shared" si="0"/>
        <v>420</v>
      </c>
      <c r="D66" s="189">
        <v>101</v>
      </c>
      <c r="E66" s="189">
        <v>210</v>
      </c>
      <c r="F66" s="189">
        <v>49</v>
      </c>
      <c r="G66" s="190">
        <v>60</v>
      </c>
      <c r="H66" s="189"/>
      <c r="I66" s="182"/>
    </row>
    <row r="67" spans="2:9">
      <c r="B67" s="188" t="s">
        <v>202</v>
      </c>
      <c r="C67" s="189">
        <f t="shared" si="0"/>
        <v>5</v>
      </c>
      <c r="D67" s="189">
        <v>2</v>
      </c>
      <c r="E67" s="189">
        <v>1</v>
      </c>
      <c r="F67" s="189">
        <v>2</v>
      </c>
      <c r="G67" s="190">
        <v>0</v>
      </c>
      <c r="H67" s="189"/>
      <c r="I67" s="182"/>
    </row>
    <row r="68" spans="2:9">
      <c r="B68" s="188" t="s">
        <v>203</v>
      </c>
      <c r="C68" s="189">
        <f t="shared" si="0"/>
        <v>65</v>
      </c>
      <c r="D68" s="189">
        <v>16</v>
      </c>
      <c r="E68" s="189">
        <v>26</v>
      </c>
      <c r="F68" s="189">
        <v>16</v>
      </c>
      <c r="G68" s="190">
        <v>7</v>
      </c>
      <c r="H68" s="189"/>
      <c r="I68" s="182"/>
    </row>
    <row r="69" spans="2:9">
      <c r="B69" s="188" t="s">
        <v>204</v>
      </c>
      <c r="C69" s="189">
        <f t="shared" si="0"/>
        <v>9</v>
      </c>
      <c r="D69" s="189">
        <v>2</v>
      </c>
      <c r="E69" s="189">
        <v>4</v>
      </c>
      <c r="F69" s="189">
        <v>1</v>
      </c>
      <c r="G69" s="190">
        <v>2</v>
      </c>
      <c r="H69" s="189"/>
      <c r="I69" s="182"/>
    </row>
    <row r="70" spans="2:9">
      <c r="B70" s="188" t="s">
        <v>205</v>
      </c>
      <c r="C70" s="189">
        <f t="shared" si="0"/>
        <v>28</v>
      </c>
      <c r="D70" s="189">
        <v>21</v>
      </c>
      <c r="E70" s="189">
        <v>2</v>
      </c>
      <c r="F70" s="189">
        <v>4</v>
      </c>
      <c r="G70" s="190">
        <v>1</v>
      </c>
      <c r="H70" s="189"/>
      <c r="I70" s="182"/>
    </row>
    <row r="71" spans="2:9">
      <c r="B71" s="188" t="s">
        <v>149</v>
      </c>
      <c r="C71" s="189">
        <f t="shared" si="0"/>
        <v>2395</v>
      </c>
      <c r="D71" s="189">
        <v>733</v>
      </c>
      <c r="E71" s="189">
        <v>843</v>
      </c>
      <c r="F71" s="189">
        <v>481</v>
      </c>
      <c r="G71" s="190">
        <v>338</v>
      </c>
      <c r="H71" s="189"/>
      <c r="I71" s="182"/>
    </row>
    <row r="72" spans="2:9">
      <c r="B72" s="188" t="s">
        <v>206</v>
      </c>
      <c r="C72" s="189">
        <f t="shared" ref="C72:C76" si="1">+SUM(D72:G72)</f>
        <v>270</v>
      </c>
      <c r="D72" s="189">
        <v>121</v>
      </c>
      <c r="E72" s="189">
        <v>73</v>
      </c>
      <c r="F72" s="189">
        <v>32</v>
      </c>
      <c r="G72" s="190">
        <v>44</v>
      </c>
      <c r="H72" s="189"/>
      <c r="I72" s="182"/>
    </row>
    <row r="73" spans="2:9">
      <c r="B73" s="188" t="s">
        <v>144</v>
      </c>
      <c r="C73" s="189">
        <f t="shared" si="1"/>
        <v>786</v>
      </c>
      <c r="D73" s="189">
        <v>293</v>
      </c>
      <c r="E73" s="189">
        <v>237</v>
      </c>
      <c r="F73" s="189">
        <v>186</v>
      </c>
      <c r="G73" s="190">
        <v>70</v>
      </c>
      <c r="H73" s="189"/>
      <c r="I73" s="182"/>
    </row>
    <row r="74" spans="2:9">
      <c r="B74" s="188" t="s">
        <v>140</v>
      </c>
      <c r="C74" s="189">
        <f t="shared" si="1"/>
        <v>370</v>
      </c>
      <c r="D74" s="189">
        <v>94</v>
      </c>
      <c r="E74" s="189">
        <v>172</v>
      </c>
      <c r="F74" s="189">
        <v>55</v>
      </c>
      <c r="G74" s="190">
        <v>49</v>
      </c>
      <c r="H74" s="189"/>
      <c r="I74" s="182"/>
    </row>
    <row r="75" spans="2:9">
      <c r="B75" s="188" t="s">
        <v>29</v>
      </c>
      <c r="C75" s="189">
        <f t="shared" si="1"/>
        <v>1568</v>
      </c>
      <c r="D75" s="189">
        <v>458</v>
      </c>
      <c r="E75" s="189">
        <v>619</v>
      </c>
      <c r="F75" s="189">
        <v>262</v>
      </c>
      <c r="G75" s="190">
        <v>229</v>
      </c>
      <c r="H75" s="189"/>
      <c r="I75" s="182"/>
    </row>
    <row r="76" spans="2:9">
      <c r="B76" s="188" t="s">
        <v>30</v>
      </c>
      <c r="C76" s="189">
        <f t="shared" si="1"/>
        <v>2</v>
      </c>
      <c r="D76" s="189">
        <v>0</v>
      </c>
      <c r="E76" s="189">
        <v>0</v>
      </c>
      <c r="F76" s="189">
        <v>1</v>
      </c>
      <c r="G76" s="190">
        <v>1</v>
      </c>
      <c r="H76" s="189"/>
      <c r="I76" s="182"/>
    </row>
    <row r="77" spans="2:9" ht="15.75" thickBot="1">
      <c r="B77" s="194" t="s">
        <v>11</v>
      </c>
      <c r="C77" s="195">
        <f>+D77+E77+F77+G77</f>
        <v>1348</v>
      </c>
      <c r="D77" s="195">
        <v>575</v>
      </c>
      <c r="E77" s="195">
        <v>90</v>
      </c>
      <c r="F77" s="195">
        <v>532</v>
      </c>
      <c r="G77" s="196">
        <v>151</v>
      </c>
      <c r="H77" s="189"/>
      <c r="I77" s="182"/>
    </row>
    <row r="78" spans="2:9" ht="8.25" customHeight="1"/>
    <row r="79" spans="2:9" ht="19.5" customHeight="1">
      <c r="B79" s="453" t="s">
        <v>373</v>
      </c>
      <c r="C79" s="453"/>
      <c r="D79" s="453"/>
      <c r="E79" s="453"/>
      <c r="F79" s="453"/>
      <c r="G79" s="453"/>
      <c r="H79" s="193"/>
    </row>
    <row r="80" spans="2:9">
      <c r="B80" s="453" t="s">
        <v>382</v>
      </c>
      <c r="C80" s="453"/>
      <c r="D80" s="453"/>
      <c r="E80" s="453"/>
      <c r="F80" s="453"/>
      <c r="G80" s="453"/>
      <c r="H80" s="453"/>
      <c r="I80" s="453"/>
    </row>
  </sheetData>
  <mergeCells count="8">
    <mergeCell ref="B79:G79"/>
    <mergeCell ref="B80:I80"/>
    <mergeCell ref="B1:G1"/>
    <mergeCell ref="B2:G2"/>
    <mergeCell ref="B4:B5"/>
    <mergeCell ref="C4:C5"/>
    <mergeCell ref="D4:G4"/>
    <mergeCell ref="I41:P4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/>
  </sheetPr>
  <dimension ref="B1:Q74"/>
  <sheetViews>
    <sheetView showGridLines="0" topLeftCell="A52" workbookViewId="0">
      <selection activeCell="D49" sqref="D49"/>
    </sheetView>
  </sheetViews>
  <sheetFormatPr baseColWidth="10" defaultColWidth="13.33203125" defaultRowHeight="12"/>
  <cols>
    <col min="1" max="1" width="13.33203125" style="2"/>
    <col min="2" max="2" width="33.5" style="2" customWidth="1"/>
    <col min="3" max="3" width="26.5" style="2" customWidth="1"/>
    <col min="4" max="4" width="20.33203125" style="2" customWidth="1"/>
    <col min="5" max="5" width="24.5" style="2" customWidth="1"/>
    <col min="6" max="16384" width="13.33203125" style="2"/>
  </cols>
  <sheetData>
    <row r="1" spans="2:11">
      <c r="B1" s="446" t="s">
        <v>346</v>
      </c>
      <c r="C1" s="446"/>
      <c r="D1" s="446"/>
      <c r="E1" s="79"/>
    </row>
    <row r="2" spans="2:11">
      <c r="B2" s="445" t="s">
        <v>104</v>
      </c>
      <c r="C2" s="445"/>
      <c r="D2" s="445"/>
      <c r="E2" s="78"/>
      <c r="F2" s="404"/>
    </row>
    <row r="3" spans="2:11" ht="12.75" thickBot="1">
      <c r="B3" s="447"/>
      <c r="C3" s="448"/>
    </row>
    <row r="4" spans="2:11" ht="27" customHeight="1" thickBot="1">
      <c r="B4" s="63" t="s">
        <v>32</v>
      </c>
      <c r="C4" s="64" t="s">
        <v>0</v>
      </c>
      <c r="D4" s="61" t="s">
        <v>81</v>
      </c>
    </row>
    <row r="5" spans="2:11" ht="18.75" customHeight="1">
      <c r="B5" s="56" t="s">
        <v>31</v>
      </c>
      <c r="C5" s="86">
        <f>+SUM(C6:C37)</f>
        <v>457095</v>
      </c>
      <c r="D5" s="91">
        <f>+SUM(D6:D37)</f>
        <v>1</v>
      </c>
      <c r="E5"/>
      <c r="F5"/>
      <c r="G5"/>
      <c r="H5"/>
      <c r="I5"/>
      <c r="J5"/>
      <c r="K5"/>
    </row>
    <row r="6" spans="2:11" ht="13.5" customHeight="1">
      <c r="B6" s="81" t="s">
        <v>77</v>
      </c>
      <c r="C6" s="87">
        <v>58396</v>
      </c>
      <c r="D6" s="88">
        <f>+C6/$C$5</f>
        <v>0.1277546243122327</v>
      </c>
      <c r="E6"/>
      <c r="F6"/>
      <c r="G6"/>
      <c r="H6"/>
      <c r="I6"/>
      <c r="J6"/>
      <c r="K6"/>
    </row>
    <row r="7" spans="2:11" ht="13.5" customHeight="1">
      <c r="B7" s="81" t="s">
        <v>55</v>
      </c>
      <c r="C7" s="87">
        <v>7433</v>
      </c>
      <c r="D7" s="88">
        <f t="shared" ref="D7:D37" si="0">+C7/$C$5</f>
        <v>1.6261389864251415E-2</v>
      </c>
      <c r="E7"/>
      <c r="F7"/>
      <c r="G7"/>
      <c r="H7"/>
      <c r="I7"/>
      <c r="J7"/>
      <c r="K7"/>
    </row>
    <row r="8" spans="2:11" ht="13.5" customHeight="1">
      <c r="B8" s="81" t="s">
        <v>60</v>
      </c>
      <c r="C8" s="87">
        <v>3133</v>
      </c>
      <c r="D8" s="88">
        <f t="shared" si="0"/>
        <v>6.854155044356206E-3</v>
      </c>
      <c r="E8"/>
      <c r="F8"/>
      <c r="G8"/>
      <c r="H8"/>
      <c r="I8"/>
      <c r="J8"/>
      <c r="K8"/>
    </row>
    <row r="9" spans="2:11" ht="13.5" customHeight="1">
      <c r="B9" s="81" t="s">
        <v>61</v>
      </c>
      <c r="C9" s="87">
        <v>7391</v>
      </c>
      <c r="D9" s="88">
        <f t="shared" si="0"/>
        <v>1.6169505245080346E-2</v>
      </c>
      <c r="E9"/>
      <c r="F9"/>
      <c r="G9"/>
      <c r="H9"/>
      <c r="I9"/>
      <c r="J9"/>
      <c r="K9"/>
    </row>
    <row r="10" spans="2:11" ht="13.5" customHeight="1">
      <c r="B10" s="81" t="s">
        <v>49</v>
      </c>
      <c r="C10" s="87">
        <v>5087</v>
      </c>
      <c r="D10" s="88">
        <f t="shared" si="0"/>
        <v>1.112897756483882E-2</v>
      </c>
      <c r="E10"/>
      <c r="F10"/>
      <c r="G10"/>
      <c r="H10"/>
      <c r="I10"/>
      <c r="J10"/>
      <c r="K10"/>
    </row>
    <row r="11" spans="2:11" ht="13.5" customHeight="1">
      <c r="B11" s="81" t="s">
        <v>44</v>
      </c>
      <c r="C11" s="87">
        <v>11765.000000000002</v>
      </c>
      <c r="D11" s="88">
        <f t="shared" si="0"/>
        <v>2.5738632013038869E-2</v>
      </c>
      <c r="E11"/>
      <c r="F11"/>
      <c r="G11"/>
      <c r="H11"/>
      <c r="I11"/>
      <c r="J11"/>
      <c r="K11"/>
    </row>
    <row r="12" spans="2:11" ht="13.5" customHeight="1">
      <c r="B12" s="81" t="s">
        <v>65</v>
      </c>
      <c r="C12" s="87">
        <v>2100</v>
      </c>
      <c r="D12" s="88">
        <f t="shared" si="0"/>
        <v>4.5942309585534739E-3</v>
      </c>
      <c r="E12"/>
      <c r="F12"/>
      <c r="G12"/>
      <c r="H12"/>
      <c r="I12"/>
      <c r="J12"/>
      <c r="K12"/>
    </row>
    <row r="13" spans="2:11" ht="13.5" customHeight="1">
      <c r="B13" s="81" t="s">
        <v>69</v>
      </c>
      <c r="C13" s="87">
        <v>4357</v>
      </c>
      <c r="D13" s="88">
        <f t="shared" si="0"/>
        <v>9.5319353744845164E-3</v>
      </c>
      <c r="E13"/>
      <c r="F13"/>
      <c r="G13"/>
      <c r="H13"/>
      <c r="I13"/>
      <c r="J13"/>
      <c r="K13"/>
    </row>
    <row r="14" spans="2:11" ht="13.5" customHeight="1">
      <c r="B14" s="81" t="s">
        <v>36</v>
      </c>
      <c r="C14" s="87">
        <v>10287</v>
      </c>
      <c r="D14" s="88">
        <f t="shared" si="0"/>
        <v>2.2505168509828373E-2</v>
      </c>
      <c r="E14"/>
      <c r="F14"/>
      <c r="G14"/>
      <c r="H14"/>
      <c r="I14"/>
      <c r="J14"/>
      <c r="K14"/>
    </row>
    <row r="15" spans="2:11" ht="13.5" customHeight="1">
      <c r="B15" s="81" t="s">
        <v>62</v>
      </c>
      <c r="C15" s="87">
        <v>1564</v>
      </c>
      <c r="D15" s="88">
        <f t="shared" si="0"/>
        <v>3.4216081996083967E-3</v>
      </c>
      <c r="E15"/>
      <c r="F15"/>
      <c r="G15"/>
      <c r="H15"/>
      <c r="I15"/>
      <c r="J15"/>
      <c r="K15"/>
    </row>
    <row r="16" spans="2:11" ht="13.5" customHeight="1">
      <c r="B16" s="81" t="s">
        <v>70</v>
      </c>
      <c r="C16" s="87">
        <v>12417</v>
      </c>
      <c r="D16" s="88">
        <f t="shared" si="0"/>
        <v>2.7165031339218323E-2</v>
      </c>
      <c r="E16"/>
      <c r="F16"/>
      <c r="G16"/>
      <c r="H16"/>
      <c r="I16"/>
      <c r="J16"/>
      <c r="K16"/>
    </row>
    <row r="17" spans="2:11" ht="13.5" customHeight="1">
      <c r="B17" s="81" t="s">
        <v>71</v>
      </c>
      <c r="C17" s="87">
        <v>13422</v>
      </c>
      <c r="D17" s="88">
        <f t="shared" si="0"/>
        <v>2.9363699012240344E-2</v>
      </c>
      <c r="E17"/>
      <c r="F17"/>
      <c r="G17"/>
      <c r="H17"/>
      <c r="I17"/>
      <c r="J17"/>
      <c r="K17"/>
    </row>
    <row r="18" spans="2:11" ht="13.5" customHeight="1">
      <c r="B18" s="81" t="s">
        <v>40</v>
      </c>
      <c r="C18" s="87">
        <v>16140</v>
      </c>
      <c r="D18" s="88">
        <f t="shared" si="0"/>
        <v>3.5309946510025267E-2</v>
      </c>
      <c r="E18"/>
      <c r="F18"/>
      <c r="G18"/>
      <c r="H18"/>
      <c r="I18"/>
      <c r="J18"/>
      <c r="K18"/>
    </row>
    <row r="19" spans="2:11" ht="13.5" customHeight="1">
      <c r="B19" s="81" t="s">
        <v>45</v>
      </c>
      <c r="C19" s="87">
        <v>6850</v>
      </c>
      <c r="D19" s="88">
        <f t="shared" si="0"/>
        <v>1.4985943840995854E-2</v>
      </c>
      <c r="E19"/>
      <c r="F19"/>
      <c r="G19"/>
      <c r="H19"/>
      <c r="I19"/>
      <c r="J19"/>
      <c r="K19"/>
    </row>
    <row r="20" spans="2:11" ht="13.5" customHeight="1">
      <c r="B20" s="81" t="s">
        <v>50</v>
      </c>
      <c r="C20" s="87">
        <v>7094</v>
      </c>
      <c r="D20" s="88">
        <f t="shared" si="0"/>
        <v>1.5519749723799211E-2</v>
      </c>
      <c r="E20"/>
      <c r="F20"/>
      <c r="G20"/>
      <c r="H20"/>
      <c r="I20"/>
      <c r="J20"/>
      <c r="K20"/>
    </row>
    <row r="21" spans="2:11" ht="13.5" customHeight="1">
      <c r="B21" s="81" t="s">
        <v>63</v>
      </c>
      <c r="C21" s="87">
        <v>1799</v>
      </c>
      <c r="D21" s="88">
        <f t="shared" si="0"/>
        <v>3.9357245211608088E-3</v>
      </c>
      <c r="E21"/>
      <c r="F21"/>
      <c r="G21"/>
      <c r="H21"/>
      <c r="I21"/>
      <c r="J21"/>
      <c r="K21"/>
    </row>
    <row r="22" spans="2:11" ht="13.5" customHeight="1">
      <c r="B22" s="81" t="s">
        <v>56</v>
      </c>
      <c r="C22" s="87">
        <v>7161.0000000000009</v>
      </c>
      <c r="D22" s="88">
        <f t="shared" si="0"/>
        <v>1.5666327568667347E-2</v>
      </c>
      <c r="E22"/>
      <c r="F22"/>
      <c r="G22"/>
      <c r="H22"/>
      <c r="I22"/>
      <c r="J22"/>
      <c r="K22"/>
    </row>
    <row r="23" spans="2:11" ht="13.5" customHeight="1">
      <c r="B23" s="81" t="s">
        <v>37</v>
      </c>
      <c r="C23" s="87">
        <v>18029</v>
      </c>
      <c r="D23" s="88">
        <f t="shared" si="0"/>
        <v>3.9442566643695512E-2</v>
      </c>
      <c r="E23"/>
      <c r="F23"/>
      <c r="G23"/>
      <c r="H23"/>
      <c r="I23"/>
      <c r="J23"/>
      <c r="K23"/>
    </row>
    <row r="24" spans="2:11" ht="13.5" customHeight="1">
      <c r="B24" s="81" t="s">
        <v>46</v>
      </c>
      <c r="C24" s="87">
        <v>4653.9999999999991</v>
      </c>
      <c r="D24" s="88">
        <f t="shared" si="0"/>
        <v>1.0181690895765649E-2</v>
      </c>
      <c r="E24"/>
      <c r="F24"/>
      <c r="G24"/>
      <c r="H24"/>
      <c r="I24"/>
      <c r="J24"/>
      <c r="K24"/>
    </row>
    <row r="25" spans="2:11" ht="13.5" customHeight="1">
      <c r="B25" s="81" t="s">
        <v>47</v>
      </c>
      <c r="C25" s="87">
        <v>6676</v>
      </c>
      <c r="D25" s="88">
        <f t="shared" si="0"/>
        <v>1.460527899014428E-2</v>
      </c>
      <c r="E25"/>
      <c r="F25"/>
      <c r="G25"/>
      <c r="H25"/>
      <c r="I25"/>
      <c r="J25"/>
      <c r="K25"/>
    </row>
    <row r="26" spans="2:11" ht="13.5" customHeight="1">
      <c r="B26" s="81" t="s">
        <v>57</v>
      </c>
      <c r="C26" s="87">
        <v>23297.000000000004</v>
      </c>
      <c r="D26" s="88">
        <f t="shared" si="0"/>
        <v>5.0967523162581088E-2</v>
      </c>
      <c r="E26"/>
      <c r="F26"/>
      <c r="G26"/>
      <c r="H26"/>
      <c r="I26"/>
      <c r="J26"/>
      <c r="K26"/>
    </row>
    <row r="27" spans="2:11" ht="13.5" customHeight="1">
      <c r="B27" s="81" t="s">
        <v>66</v>
      </c>
      <c r="C27" s="87">
        <v>9817</v>
      </c>
      <c r="D27" s="88">
        <f t="shared" si="0"/>
        <v>2.1476935866723546E-2</v>
      </c>
      <c r="E27"/>
      <c r="F27"/>
      <c r="G27"/>
      <c r="H27"/>
      <c r="I27"/>
      <c r="J27"/>
      <c r="K27"/>
    </row>
    <row r="28" spans="2:11" ht="13.5" customHeight="1">
      <c r="B28" s="81" t="s">
        <v>73</v>
      </c>
      <c r="C28" s="87">
        <v>9474</v>
      </c>
      <c r="D28" s="88">
        <f t="shared" si="0"/>
        <v>2.0726544810159814E-2</v>
      </c>
      <c r="E28"/>
      <c r="F28"/>
      <c r="G28"/>
      <c r="H28"/>
      <c r="I28"/>
      <c r="J28"/>
      <c r="K28"/>
    </row>
    <row r="29" spans="2:11" ht="13.5" customHeight="1">
      <c r="B29" s="81" t="s">
        <v>41</v>
      </c>
      <c r="C29" s="87">
        <v>8525</v>
      </c>
      <c r="D29" s="88">
        <f t="shared" si="0"/>
        <v>1.8650389962699219E-2</v>
      </c>
      <c r="E29"/>
      <c r="F29"/>
      <c r="G29"/>
      <c r="H29"/>
      <c r="I29"/>
      <c r="J29"/>
      <c r="K29"/>
    </row>
    <row r="30" spans="2:11" ht="13.5" customHeight="1">
      <c r="B30" s="81" t="s">
        <v>38</v>
      </c>
      <c r="C30" s="87">
        <v>60479</v>
      </c>
      <c r="D30" s="88">
        <f t="shared" si="0"/>
        <v>0.13231166387731216</v>
      </c>
      <c r="E30"/>
      <c r="F30"/>
      <c r="G30"/>
      <c r="H30"/>
      <c r="I30"/>
      <c r="J30"/>
      <c r="K30"/>
    </row>
    <row r="31" spans="2:11" ht="13.5" customHeight="1">
      <c r="B31" s="81" t="s">
        <v>51</v>
      </c>
      <c r="C31" s="87">
        <v>2643</v>
      </c>
      <c r="D31" s="88">
        <f t="shared" si="0"/>
        <v>5.7821678206937286E-3</v>
      </c>
      <c r="E31"/>
      <c r="F31"/>
      <c r="G31"/>
      <c r="H31"/>
      <c r="I31"/>
      <c r="J31"/>
      <c r="K31"/>
    </row>
    <row r="32" spans="2:11" ht="13.5" customHeight="1">
      <c r="B32" s="81" t="s">
        <v>52</v>
      </c>
      <c r="C32" s="87">
        <v>7038</v>
      </c>
      <c r="D32" s="88">
        <f t="shared" si="0"/>
        <v>1.5397236898237784E-2</v>
      </c>
      <c r="E32"/>
      <c r="F32"/>
      <c r="G32"/>
      <c r="H32"/>
      <c r="I32"/>
      <c r="J32"/>
      <c r="K32"/>
    </row>
    <row r="33" spans="2:16" ht="13.5" customHeight="1">
      <c r="B33" s="81" t="s">
        <v>42</v>
      </c>
      <c r="C33" s="87">
        <v>7163</v>
      </c>
      <c r="D33" s="88">
        <f t="shared" si="0"/>
        <v>1.5670703026723111E-2</v>
      </c>
      <c r="E33"/>
      <c r="F33"/>
      <c r="G33"/>
      <c r="H33"/>
      <c r="I33"/>
      <c r="J33"/>
      <c r="K33"/>
    </row>
    <row r="34" spans="2:16" ht="13.5" customHeight="1">
      <c r="B34" s="81" t="s">
        <v>74</v>
      </c>
      <c r="C34" s="87">
        <v>10755</v>
      </c>
      <c r="D34" s="88">
        <f t="shared" si="0"/>
        <v>2.3529025694877432E-2</v>
      </c>
      <c r="E34"/>
      <c r="F34"/>
      <c r="G34"/>
      <c r="H34"/>
      <c r="I34"/>
      <c r="J34"/>
      <c r="K34"/>
    </row>
    <row r="35" spans="2:16" ht="13.5" customHeight="1">
      <c r="B35" s="81" t="s">
        <v>75</v>
      </c>
      <c r="C35" s="87">
        <v>3661.0000000000005</v>
      </c>
      <c r="D35" s="88">
        <f t="shared" si="0"/>
        <v>8.0092759710782228E-3</v>
      </c>
      <c r="E35"/>
      <c r="F35"/>
      <c r="G35"/>
      <c r="H35"/>
      <c r="I35"/>
      <c r="J35"/>
      <c r="K35"/>
    </row>
    <row r="36" spans="2:16" ht="13.5" customHeight="1">
      <c r="B36" s="81" t="s">
        <v>58</v>
      </c>
      <c r="C36" s="87">
        <v>2533</v>
      </c>
      <c r="D36" s="88">
        <f t="shared" si="0"/>
        <v>5.5415176276266418E-3</v>
      </c>
      <c r="E36"/>
      <c r="F36"/>
      <c r="G36"/>
      <c r="H36"/>
      <c r="I36"/>
      <c r="J36"/>
      <c r="K36"/>
    </row>
    <row r="37" spans="2:16" ht="13.5" customHeight="1" thickBot="1">
      <c r="B37" s="82" t="s">
        <v>78</v>
      </c>
      <c r="C37" s="89">
        <v>105955</v>
      </c>
      <c r="D37" s="90">
        <f t="shared" si="0"/>
        <v>0.23180082914930156</v>
      </c>
      <c r="E37"/>
      <c r="F37"/>
      <c r="G37"/>
      <c r="H37"/>
      <c r="I37"/>
      <c r="J37"/>
      <c r="K37"/>
    </row>
    <row r="40" spans="2:16" ht="12.75" thickBot="1"/>
    <row r="41" spans="2:16" ht="12.75" thickBot="1">
      <c r="B41" s="63" t="s">
        <v>32</v>
      </c>
      <c r="C41" s="61" t="s">
        <v>81</v>
      </c>
    </row>
    <row r="42" spans="2:16">
      <c r="B42" s="56" t="s">
        <v>31</v>
      </c>
      <c r="C42" s="91">
        <v>1</v>
      </c>
    </row>
    <row r="43" spans="2:16">
      <c r="B43" s="81" t="s">
        <v>62</v>
      </c>
      <c r="C43" s="88">
        <v>3.4216081996083967E-3</v>
      </c>
      <c r="E43" s="446" t="s">
        <v>121</v>
      </c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</row>
    <row r="44" spans="2:16">
      <c r="B44" s="81" t="s">
        <v>63</v>
      </c>
      <c r="C44" s="88">
        <v>3.9357245211608088E-3</v>
      </c>
      <c r="E44" s="445" t="s">
        <v>120</v>
      </c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</row>
    <row r="45" spans="2:16">
      <c r="B45" s="81" t="s">
        <v>65</v>
      </c>
      <c r="C45" s="88">
        <v>4.5942309585534739E-3</v>
      </c>
    </row>
    <row r="46" spans="2:16">
      <c r="B46" s="81" t="s">
        <v>58</v>
      </c>
      <c r="C46" s="88">
        <v>5.5415176276266418E-3</v>
      </c>
    </row>
    <row r="47" spans="2:16">
      <c r="B47" s="81" t="s">
        <v>51</v>
      </c>
      <c r="C47" s="88">
        <v>5.7821678206937286E-3</v>
      </c>
    </row>
    <row r="48" spans="2:16">
      <c r="B48" s="81" t="s">
        <v>60</v>
      </c>
      <c r="C48" s="88">
        <v>6.854155044356206E-3</v>
      </c>
    </row>
    <row r="49" spans="2:3">
      <c r="B49" s="81" t="s">
        <v>75</v>
      </c>
      <c r="C49" s="88">
        <v>8.0092759710782228E-3</v>
      </c>
    </row>
    <row r="50" spans="2:3">
      <c r="B50" s="81" t="s">
        <v>69</v>
      </c>
      <c r="C50" s="88">
        <v>9.5319353744845164E-3</v>
      </c>
    </row>
    <row r="51" spans="2:3">
      <c r="B51" s="81" t="s">
        <v>46</v>
      </c>
      <c r="C51" s="88">
        <v>1.0181690895765649E-2</v>
      </c>
    </row>
    <row r="52" spans="2:3">
      <c r="B52" s="81" t="s">
        <v>49</v>
      </c>
      <c r="C52" s="88">
        <v>1.112897756483882E-2</v>
      </c>
    </row>
    <row r="53" spans="2:3">
      <c r="B53" s="81" t="s">
        <v>47</v>
      </c>
      <c r="C53" s="88">
        <v>1.460527899014428E-2</v>
      </c>
    </row>
    <row r="54" spans="2:3">
      <c r="B54" s="81" t="s">
        <v>45</v>
      </c>
      <c r="C54" s="88">
        <v>1.4985943840995854E-2</v>
      </c>
    </row>
    <row r="55" spans="2:3">
      <c r="B55" s="81" t="s">
        <v>52</v>
      </c>
      <c r="C55" s="88">
        <v>1.5397236898237784E-2</v>
      </c>
    </row>
    <row r="56" spans="2:3">
      <c r="B56" s="81" t="s">
        <v>50</v>
      </c>
      <c r="C56" s="88">
        <v>1.5519749723799211E-2</v>
      </c>
    </row>
    <row r="57" spans="2:3">
      <c r="B57" s="81" t="s">
        <v>56</v>
      </c>
      <c r="C57" s="88">
        <v>1.5666327568667347E-2</v>
      </c>
    </row>
    <row r="58" spans="2:3">
      <c r="B58" s="81" t="s">
        <v>42</v>
      </c>
      <c r="C58" s="88">
        <v>1.5670703026723111E-2</v>
      </c>
    </row>
    <row r="59" spans="2:3">
      <c r="B59" s="81" t="s">
        <v>61</v>
      </c>
      <c r="C59" s="88">
        <v>1.6169505245080346E-2</v>
      </c>
    </row>
    <row r="60" spans="2:3">
      <c r="B60" s="81" t="s">
        <v>55</v>
      </c>
      <c r="C60" s="88">
        <v>1.6261389864251415E-2</v>
      </c>
    </row>
    <row r="61" spans="2:3">
      <c r="B61" s="81" t="s">
        <v>41</v>
      </c>
      <c r="C61" s="88">
        <v>1.8650389962699219E-2</v>
      </c>
    </row>
    <row r="62" spans="2:3">
      <c r="B62" s="81" t="s">
        <v>73</v>
      </c>
      <c r="C62" s="88">
        <v>2.0726544810159814E-2</v>
      </c>
    </row>
    <row r="63" spans="2:3">
      <c r="B63" s="81" t="s">
        <v>66</v>
      </c>
      <c r="C63" s="88">
        <v>2.1476935866723546E-2</v>
      </c>
    </row>
    <row r="64" spans="2:3">
      <c r="B64" s="81" t="s">
        <v>36</v>
      </c>
      <c r="C64" s="88">
        <v>2.2505168509828373E-2</v>
      </c>
    </row>
    <row r="65" spans="2:17">
      <c r="B65" s="81" t="s">
        <v>74</v>
      </c>
      <c r="C65" s="88">
        <v>2.3529025694877432E-2</v>
      </c>
    </row>
    <row r="66" spans="2:17">
      <c r="B66" s="81" t="s">
        <v>44</v>
      </c>
      <c r="C66" s="88">
        <v>2.5738632013038869E-2</v>
      </c>
    </row>
    <row r="67" spans="2:17">
      <c r="B67" s="81" t="s">
        <v>70</v>
      </c>
      <c r="C67" s="88">
        <v>2.7165031339218323E-2</v>
      </c>
    </row>
    <row r="68" spans="2:17">
      <c r="B68" s="81" t="s">
        <v>71</v>
      </c>
      <c r="C68" s="88">
        <v>2.9363699012240344E-2</v>
      </c>
    </row>
    <row r="69" spans="2:17">
      <c r="B69" s="81" t="s">
        <v>40</v>
      </c>
      <c r="C69" s="88">
        <v>3.5309946510025267E-2</v>
      </c>
    </row>
    <row r="70" spans="2:17">
      <c r="B70" s="81" t="s">
        <v>37</v>
      </c>
      <c r="C70" s="88">
        <v>3.9442566643695512E-2</v>
      </c>
    </row>
    <row r="71" spans="2:17">
      <c r="B71" s="81" t="s">
        <v>57</v>
      </c>
      <c r="C71" s="88">
        <v>5.0967523162581088E-2</v>
      </c>
    </row>
    <row r="72" spans="2:17">
      <c r="B72" s="81" t="s">
        <v>77</v>
      </c>
      <c r="C72" s="88">
        <v>0.1277546243122327</v>
      </c>
      <c r="Q72" s="2" t="s">
        <v>364</v>
      </c>
    </row>
    <row r="73" spans="2:17">
      <c r="B73" s="81" t="s">
        <v>38</v>
      </c>
      <c r="C73" s="88">
        <v>0.13231166387731216</v>
      </c>
    </row>
    <row r="74" spans="2:17" ht="12.75" thickBot="1">
      <c r="B74" s="82" t="s">
        <v>78</v>
      </c>
      <c r="C74" s="90">
        <v>0.23180082914930156</v>
      </c>
    </row>
  </sheetData>
  <sortState ref="B43:C74">
    <sortCondition ref="C43:C74"/>
  </sortState>
  <mergeCells count="5">
    <mergeCell ref="E44:P44"/>
    <mergeCell ref="E43:P43"/>
    <mergeCell ref="B3:C3"/>
    <mergeCell ref="B1:D1"/>
    <mergeCell ref="B2:D2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C00000"/>
  </sheetPr>
  <dimension ref="A1:O50"/>
  <sheetViews>
    <sheetView showGridLines="0" workbookViewId="0">
      <selection activeCell="J23" sqref="J23"/>
    </sheetView>
  </sheetViews>
  <sheetFormatPr baseColWidth="10" defaultRowHeight="15"/>
  <cols>
    <col min="1" max="1" width="40.83203125" style="168" customWidth="1"/>
    <col min="2" max="2" width="30.33203125" style="168" bestFit="1" customWidth="1"/>
    <col min="3" max="5" width="16.5" style="168" customWidth="1"/>
    <col min="6" max="16384" width="12" style="168"/>
  </cols>
  <sheetData>
    <row r="1" spans="1:8">
      <c r="A1" s="437"/>
      <c r="B1" s="451" t="s">
        <v>256</v>
      </c>
      <c r="C1" s="451"/>
      <c r="D1" s="451"/>
      <c r="E1" s="451"/>
      <c r="F1" s="451"/>
      <c r="G1" s="451"/>
    </row>
    <row r="2" spans="1:8" ht="24" customHeight="1">
      <c r="A2" s="440"/>
      <c r="B2" s="452" t="s">
        <v>251</v>
      </c>
      <c r="C2" s="452"/>
      <c r="D2" s="452"/>
      <c r="E2" s="452"/>
      <c r="F2" s="452"/>
      <c r="G2" s="452"/>
    </row>
    <row r="3" spans="1:8" ht="15.75" thickBot="1">
      <c r="A3" s="437"/>
    </row>
    <row r="4" spans="1:8" ht="15.75" thickBot="1">
      <c r="B4" s="500" t="s">
        <v>79</v>
      </c>
      <c r="C4" s="502" t="s">
        <v>31</v>
      </c>
      <c r="D4" s="504" t="s">
        <v>108</v>
      </c>
      <c r="E4" s="505"/>
      <c r="F4" s="505"/>
      <c r="G4" s="506"/>
      <c r="H4" s="215"/>
    </row>
    <row r="5" spans="1:8" ht="24.75" thickBot="1">
      <c r="B5" s="501"/>
      <c r="C5" s="503"/>
      <c r="D5" s="269" t="s">
        <v>50</v>
      </c>
      <c r="E5" s="270" t="s">
        <v>52</v>
      </c>
      <c r="F5" s="269" t="s">
        <v>49</v>
      </c>
      <c r="G5" s="271" t="s">
        <v>51</v>
      </c>
      <c r="H5" s="215"/>
    </row>
    <row r="6" spans="1:8">
      <c r="B6" s="200" t="s">
        <v>131</v>
      </c>
      <c r="C6" s="216">
        <f>+SUM(D6:G6)</f>
        <v>21861</v>
      </c>
      <c r="D6" s="216">
        <f>+SUM(D7:D9)</f>
        <v>7094</v>
      </c>
      <c r="E6" s="216">
        <f>+SUM(E7:E9)</f>
        <v>7038</v>
      </c>
      <c r="F6" s="216">
        <f>+SUM(F7:F9)</f>
        <v>5087</v>
      </c>
      <c r="G6" s="238">
        <f>+SUM(G7:G9)</f>
        <v>2642</v>
      </c>
      <c r="H6" s="414"/>
    </row>
    <row r="7" spans="1:8" ht="15.75" customHeight="1">
      <c r="B7" s="202" t="s">
        <v>210</v>
      </c>
      <c r="C7" s="218">
        <f t="shared" ref="C7:C8" si="0">+SUM(D7:G7)</f>
        <v>18161.646950469352</v>
      </c>
      <c r="D7" s="218">
        <v>6296.8194345787751</v>
      </c>
      <c r="E7" s="218">
        <v>5807.9115373604354</v>
      </c>
      <c r="F7" s="218">
        <v>3598.9159785301404</v>
      </c>
      <c r="G7" s="219">
        <v>2458</v>
      </c>
      <c r="H7" s="413"/>
    </row>
    <row r="8" spans="1:8">
      <c r="B8" s="202" t="s">
        <v>211</v>
      </c>
      <c r="C8" s="218">
        <f t="shared" si="0"/>
        <v>1955.9089215930383</v>
      </c>
      <c r="D8" s="218">
        <v>559.33655348771129</v>
      </c>
      <c r="E8" s="218">
        <v>997.36902376180933</v>
      </c>
      <c r="F8" s="218">
        <v>339.20334434351776</v>
      </c>
      <c r="G8" s="219">
        <v>60</v>
      </c>
      <c r="H8" s="413"/>
    </row>
    <row r="9" spans="1:8" ht="15.75" thickBot="1">
      <c r="B9" s="204" t="s">
        <v>212</v>
      </c>
      <c r="C9" s="220">
        <f>+SUM(D9:G9)</f>
        <v>1743.4441279376106</v>
      </c>
      <c r="D9" s="220">
        <v>237.84401193351329</v>
      </c>
      <c r="E9" s="220">
        <v>232.71943887775552</v>
      </c>
      <c r="F9" s="220">
        <v>1148.8806771263419</v>
      </c>
      <c r="G9" s="221">
        <v>124</v>
      </c>
      <c r="H9" s="413"/>
    </row>
    <row r="10" spans="1:8" ht="8.25" customHeight="1"/>
    <row r="11" spans="1:8" ht="22.5" customHeight="1">
      <c r="B11" s="460"/>
      <c r="C11" s="460"/>
      <c r="D11" s="460"/>
      <c r="E11" s="460"/>
      <c r="F11" s="460"/>
      <c r="G11" s="460"/>
    </row>
    <row r="12" spans="1:8">
      <c r="B12" s="213"/>
    </row>
    <row r="13" spans="1:8">
      <c r="B13" s="213"/>
    </row>
    <row r="14" spans="1:8" ht="24.75">
      <c r="B14" s="222"/>
      <c r="C14" s="223" t="s">
        <v>31</v>
      </c>
      <c r="D14" s="223" t="s">
        <v>50</v>
      </c>
      <c r="E14" s="223" t="s">
        <v>52</v>
      </c>
      <c r="F14" s="223" t="s">
        <v>49</v>
      </c>
      <c r="G14" s="223" t="s">
        <v>51</v>
      </c>
    </row>
    <row r="15" spans="1:8">
      <c r="B15" s="224" t="s">
        <v>210</v>
      </c>
      <c r="C15" s="225">
        <f>+C7/$C$6</f>
        <v>0.8307784159219318</v>
      </c>
      <c r="D15" s="225">
        <f>+D7/$D$6</f>
        <v>0.88762608325046166</v>
      </c>
      <c r="E15" s="225">
        <f>+E7/$E$6</f>
        <v>0.8252218723160607</v>
      </c>
      <c r="F15" s="225">
        <f>+F7/$F$6</f>
        <v>0.70747316267547478</v>
      </c>
      <c r="G15" s="225">
        <f>+G7/$G$6</f>
        <v>0.93035579106737321</v>
      </c>
    </row>
    <row r="16" spans="1:8">
      <c r="B16" s="224" t="s">
        <v>211</v>
      </c>
      <c r="C16" s="225">
        <f>+C8/$C$6</f>
        <v>8.9470240226569617E-2</v>
      </c>
      <c r="D16" s="225">
        <f>+D8/$D$6</f>
        <v>7.8846427049296772E-2</v>
      </c>
      <c r="E16" s="225">
        <f>+E8/$E$6</f>
        <v>0.14171199541941024</v>
      </c>
      <c r="F16" s="225">
        <f>+F8/$F$6</f>
        <v>6.6680429397192403E-2</v>
      </c>
      <c r="G16" s="225">
        <f>+G8/$G$6</f>
        <v>2.2710068130204392E-2</v>
      </c>
    </row>
    <row r="17" spans="2:15">
      <c r="B17" s="224" t="s">
        <v>212</v>
      </c>
      <c r="C17" s="225">
        <f>+C9/$C$6</f>
        <v>7.9751343851498582E-2</v>
      </c>
      <c r="D17" s="225">
        <f>+D9/$D$6</f>
        <v>3.3527489700241511E-2</v>
      </c>
      <c r="E17" s="225">
        <f>+E9/$E$6</f>
        <v>3.3066132264529056E-2</v>
      </c>
      <c r="F17" s="225">
        <f>+F9/$F$6</f>
        <v>0.22584640792733279</v>
      </c>
      <c r="G17" s="225">
        <f>+G9/$G$6</f>
        <v>4.6934140802422405E-2</v>
      </c>
    </row>
    <row r="21" spans="2:15" ht="8.25" customHeight="1"/>
    <row r="22" spans="2:15" ht="23.25" customHeight="1">
      <c r="J22" s="460"/>
      <c r="K22" s="460"/>
      <c r="L22" s="460"/>
      <c r="M22" s="460"/>
      <c r="N22" s="460"/>
      <c r="O22" s="460"/>
    </row>
    <row r="37" spans="2:7" ht="24.75" customHeight="1">
      <c r="B37" s="453"/>
      <c r="C37" s="453"/>
      <c r="D37" s="453"/>
      <c r="E37" s="453"/>
      <c r="F37" s="453"/>
      <c r="G37" s="453"/>
    </row>
    <row r="50" spans="1:1">
      <c r="A50" s="272"/>
    </row>
  </sheetData>
  <mergeCells count="8">
    <mergeCell ref="J22:O22"/>
    <mergeCell ref="B37:G37"/>
    <mergeCell ref="B1:G1"/>
    <mergeCell ref="B2:G2"/>
    <mergeCell ref="B4:B5"/>
    <mergeCell ref="C4:C5"/>
    <mergeCell ref="D4:G4"/>
    <mergeCell ref="B11:G11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C00000"/>
  </sheetPr>
  <dimension ref="B1:O85"/>
  <sheetViews>
    <sheetView showGridLines="0" workbookViewId="0">
      <selection activeCell="B6" sqref="B6"/>
    </sheetView>
  </sheetViews>
  <sheetFormatPr baseColWidth="10" defaultRowHeight="15"/>
  <cols>
    <col min="1" max="1" width="12" style="168"/>
    <col min="2" max="2" width="26.33203125" style="197" customWidth="1"/>
    <col min="3" max="3" width="15.1640625" style="197" customWidth="1"/>
    <col min="4" max="6" width="15.83203125" style="168" customWidth="1"/>
    <col min="7" max="7" width="17.1640625" style="168" customWidth="1"/>
    <col min="8" max="16384" width="12" style="168"/>
  </cols>
  <sheetData>
    <row r="1" spans="2:9">
      <c r="B1" s="451" t="s">
        <v>257</v>
      </c>
      <c r="C1" s="451"/>
      <c r="D1" s="451"/>
      <c r="E1" s="451"/>
      <c r="F1" s="451"/>
      <c r="G1" s="451"/>
    </row>
    <row r="2" spans="2:9">
      <c r="B2" s="507" t="s">
        <v>252</v>
      </c>
      <c r="C2" s="507"/>
      <c r="D2" s="507"/>
      <c r="E2" s="507"/>
      <c r="F2" s="507"/>
      <c r="G2" s="507"/>
      <c r="H2" s="198"/>
      <c r="I2" s="199"/>
    </row>
    <row r="3" spans="2:9" ht="15.75" thickBot="1">
      <c r="B3" s="463"/>
      <c r="C3" s="463"/>
      <c r="D3" s="463"/>
      <c r="E3" s="463"/>
      <c r="F3" s="463"/>
      <c r="G3" s="463"/>
      <c r="H3" s="463"/>
      <c r="I3" s="199"/>
    </row>
    <row r="4" spans="2:9" ht="15.75" thickBot="1">
      <c r="B4" s="493" t="s">
        <v>85</v>
      </c>
      <c r="C4" s="495" t="s">
        <v>31</v>
      </c>
      <c r="D4" s="508" t="s">
        <v>108</v>
      </c>
      <c r="E4" s="509"/>
      <c r="F4" s="509"/>
      <c r="G4" s="510"/>
      <c r="I4" s="199"/>
    </row>
    <row r="5" spans="2:9" ht="24.75" thickBot="1">
      <c r="B5" s="494"/>
      <c r="C5" s="496"/>
      <c r="D5" s="265" t="s">
        <v>50</v>
      </c>
      <c r="E5" s="266" t="s">
        <v>52</v>
      </c>
      <c r="F5" s="266" t="s">
        <v>49</v>
      </c>
      <c r="G5" s="267" t="s">
        <v>51</v>
      </c>
      <c r="I5" s="199"/>
    </row>
    <row r="6" spans="2:9" ht="16.5" customHeight="1">
      <c r="B6" s="200" t="s">
        <v>394</v>
      </c>
      <c r="C6" s="76">
        <f>+SUM(D6:G6)</f>
        <v>21861</v>
      </c>
      <c r="D6" s="76">
        <f>+SUM(D7:D17)</f>
        <v>7094</v>
      </c>
      <c r="E6" s="76">
        <f>+SUM(E7:E17)</f>
        <v>7038</v>
      </c>
      <c r="F6" s="76">
        <f t="shared" ref="F6" si="0">+SUM(F7:F17)</f>
        <v>5087</v>
      </c>
      <c r="G6" s="430">
        <f>+SUM(G7:G17)</f>
        <v>2642</v>
      </c>
      <c r="I6" s="199"/>
    </row>
    <row r="7" spans="2:9" ht="18.75" customHeight="1">
      <c r="B7" s="202" t="s">
        <v>1</v>
      </c>
      <c r="C7" s="74">
        <f t="shared" ref="C7:C17" si="1">+SUM(D7:G7)</f>
        <v>13393</v>
      </c>
      <c r="D7" s="74">
        <v>3908</v>
      </c>
      <c r="E7" s="74">
        <v>4585</v>
      </c>
      <c r="F7" s="74">
        <v>3207</v>
      </c>
      <c r="G7" s="203">
        <v>1693</v>
      </c>
      <c r="I7" s="199"/>
    </row>
    <row r="8" spans="2:9" ht="18.75" customHeight="1">
      <c r="B8" s="202" t="s">
        <v>2</v>
      </c>
      <c r="C8" s="74">
        <f t="shared" si="1"/>
        <v>4121</v>
      </c>
      <c r="D8" s="74">
        <v>1781</v>
      </c>
      <c r="E8" s="74">
        <v>1315</v>
      </c>
      <c r="F8" s="74">
        <v>632</v>
      </c>
      <c r="G8" s="203">
        <v>393</v>
      </c>
      <c r="I8" s="199"/>
    </row>
    <row r="9" spans="2:9" ht="18.75" customHeight="1">
      <c r="B9" s="202" t="s">
        <v>3</v>
      </c>
      <c r="C9" s="74">
        <f t="shared" si="1"/>
        <v>1792</v>
      </c>
      <c r="D9" s="74">
        <v>605</v>
      </c>
      <c r="E9" s="74">
        <v>689</v>
      </c>
      <c r="F9" s="74">
        <v>303</v>
      </c>
      <c r="G9" s="203">
        <v>195</v>
      </c>
      <c r="I9" s="199"/>
    </row>
    <row r="10" spans="2:9" ht="18.75" customHeight="1">
      <c r="B10" s="202" t="s">
        <v>4</v>
      </c>
      <c r="C10" s="74">
        <f t="shared" si="1"/>
        <v>231</v>
      </c>
      <c r="D10" s="74">
        <v>64</v>
      </c>
      <c r="E10" s="74">
        <v>85</v>
      </c>
      <c r="F10" s="74">
        <v>41</v>
      </c>
      <c r="G10" s="203">
        <v>41</v>
      </c>
      <c r="I10" s="199"/>
    </row>
    <row r="11" spans="2:9" ht="18.75" customHeight="1">
      <c r="B11" s="202" t="s">
        <v>5</v>
      </c>
      <c r="C11" s="74">
        <f t="shared" si="1"/>
        <v>171</v>
      </c>
      <c r="D11" s="74">
        <v>31</v>
      </c>
      <c r="E11" s="74">
        <v>62</v>
      </c>
      <c r="F11" s="74">
        <v>64</v>
      </c>
      <c r="G11" s="203">
        <v>14</v>
      </c>
      <c r="I11" s="199"/>
    </row>
    <row r="12" spans="2:9" ht="18.75" customHeight="1">
      <c r="B12" s="202" t="s">
        <v>6</v>
      </c>
      <c r="C12" s="74">
        <f t="shared" si="1"/>
        <v>294</v>
      </c>
      <c r="D12" s="74">
        <v>16</v>
      </c>
      <c r="E12" s="74">
        <v>102</v>
      </c>
      <c r="F12" s="74">
        <v>142</v>
      </c>
      <c r="G12" s="203">
        <v>34</v>
      </c>
      <c r="I12" s="199"/>
    </row>
    <row r="13" spans="2:9" ht="18.75" customHeight="1">
      <c r="B13" s="202" t="s">
        <v>7</v>
      </c>
      <c r="C13" s="74">
        <f t="shared" si="1"/>
        <v>128</v>
      </c>
      <c r="D13" s="74">
        <v>14</v>
      </c>
      <c r="E13" s="74">
        <v>26</v>
      </c>
      <c r="F13" s="74">
        <v>23</v>
      </c>
      <c r="G13" s="203">
        <v>65</v>
      </c>
      <c r="I13" s="199"/>
    </row>
    <row r="14" spans="2:9" ht="18.75" customHeight="1">
      <c r="B14" s="202" t="s">
        <v>8</v>
      </c>
      <c r="C14" s="74">
        <f t="shared" si="1"/>
        <v>7</v>
      </c>
      <c r="D14" s="74">
        <v>1</v>
      </c>
      <c r="E14" s="74">
        <v>6</v>
      </c>
      <c r="F14" s="74">
        <v>0</v>
      </c>
      <c r="G14" s="203">
        <v>0</v>
      </c>
      <c r="I14" s="199"/>
    </row>
    <row r="15" spans="2:9" ht="18.75" customHeight="1">
      <c r="B15" s="202" t="s">
        <v>9</v>
      </c>
      <c r="C15" s="74">
        <f t="shared" si="1"/>
        <v>8</v>
      </c>
      <c r="D15" s="74">
        <v>2</v>
      </c>
      <c r="E15" s="74">
        <v>1</v>
      </c>
      <c r="F15" s="74">
        <v>1</v>
      </c>
      <c r="G15" s="203">
        <v>4</v>
      </c>
      <c r="I15" s="199"/>
    </row>
    <row r="16" spans="2:9" ht="18.75" customHeight="1">
      <c r="B16" s="202" t="s">
        <v>10</v>
      </c>
      <c r="C16" s="74">
        <f t="shared" si="1"/>
        <v>19</v>
      </c>
      <c r="D16" s="74">
        <v>4</v>
      </c>
      <c r="E16" s="74">
        <v>9</v>
      </c>
      <c r="F16" s="74">
        <v>4</v>
      </c>
      <c r="G16" s="203">
        <v>2</v>
      </c>
      <c r="I16" s="199"/>
    </row>
    <row r="17" spans="2:15" ht="15.75" thickBot="1">
      <c r="B17" s="204" t="s">
        <v>11</v>
      </c>
      <c r="C17" s="205">
        <f t="shared" si="1"/>
        <v>1697</v>
      </c>
      <c r="D17" s="205">
        <v>668</v>
      </c>
      <c r="E17" s="205">
        <v>158</v>
      </c>
      <c r="F17" s="205">
        <v>670</v>
      </c>
      <c r="G17" s="206">
        <v>201</v>
      </c>
      <c r="I17" s="199"/>
    </row>
    <row r="18" spans="2:15" ht="9" customHeight="1">
      <c r="I18" s="199"/>
    </row>
    <row r="19" spans="2:15" ht="24.75" customHeight="1">
      <c r="B19" s="453" t="s">
        <v>373</v>
      </c>
      <c r="C19" s="453"/>
      <c r="D19" s="453"/>
      <c r="E19" s="453"/>
      <c r="F19" s="453"/>
      <c r="G19" s="453"/>
      <c r="J19" s="453" t="s">
        <v>383</v>
      </c>
      <c r="K19" s="453"/>
      <c r="L19" s="453"/>
      <c r="M19" s="453"/>
      <c r="N19" s="453"/>
      <c r="O19" s="453"/>
    </row>
    <row r="20" spans="2:15">
      <c r="D20" s="239"/>
      <c r="E20" s="239"/>
      <c r="F20" s="239"/>
      <c r="G20" s="239"/>
    </row>
    <row r="22" spans="2:15" ht="15.75" thickBot="1"/>
    <row r="23" spans="2:15" ht="15.75" thickBot="1">
      <c r="B23" s="465" t="s">
        <v>85</v>
      </c>
      <c r="C23" s="467" t="s">
        <v>31</v>
      </c>
      <c r="D23" s="469" t="s">
        <v>108</v>
      </c>
      <c r="E23" s="470"/>
      <c r="F23" s="482"/>
      <c r="G23" s="471"/>
    </row>
    <row r="24" spans="2:15" ht="24.75">
      <c r="B24" s="466"/>
      <c r="C24" s="468"/>
      <c r="D24" s="243" t="s">
        <v>50</v>
      </c>
      <c r="E24" s="244" t="s">
        <v>52</v>
      </c>
      <c r="F24" s="244" t="s">
        <v>49</v>
      </c>
      <c r="G24" s="245" t="s">
        <v>51</v>
      </c>
    </row>
    <row r="25" spans="2:15">
      <c r="B25" s="209" t="s">
        <v>31</v>
      </c>
      <c r="C25" s="210">
        <f>+C6/$C$6</f>
        <v>1</v>
      </c>
      <c r="D25" s="210">
        <f>+D6/D6</f>
        <v>1</v>
      </c>
      <c r="E25" s="210">
        <f>+E6/$E$6</f>
        <v>1</v>
      </c>
      <c r="F25" s="210">
        <f>+F6/F6</f>
        <v>1</v>
      </c>
      <c r="G25" s="210">
        <f>+G6/G6</f>
        <v>1</v>
      </c>
    </row>
    <row r="26" spans="2:15">
      <c r="B26" s="211" t="s">
        <v>11</v>
      </c>
      <c r="C26" s="212">
        <f>+C17/$C$6</f>
        <v>7.7626824024518551E-2</v>
      </c>
      <c r="D26" s="212">
        <f>+D17/$D$6</f>
        <v>9.416408232308994E-2</v>
      </c>
      <c r="E26" s="212">
        <f>+E17/$E$6</f>
        <v>2.244955953395851E-2</v>
      </c>
      <c r="F26" s="212">
        <f>+F17/$F$6</f>
        <v>0.13170827599764104</v>
      </c>
      <c r="G26" s="212">
        <f>+G17/$G$6</f>
        <v>7.6078728236184709E-2</v>
      </c>
    </row>
    <row r="27" spans="2:15">
      <c r="B27" s="211" t="s">
        <v>10</v>
      </c>
      <c r="C27" s="212">
        <f>+C16/$C$6</f>
        <v>8.6912767028040803E-4</v>
      </c>
      <c r="D27" s="212">
        <f>+D16/$D$6</f>
        <v>5.6385678037778404E-4</v>
      </c>
      <c r="E27" s="212">
        <f>+E16/$E$6</f>
        <v>1.2787723785166241E-3</v>
      </c>
      <c r="F27" s="212">
        <f>+F16/$F$6</f>
        <v>7.8631806565755853E-4</v>
      </c>
      <c r="G27" s="212">
        <f>+G16/$G$6</f>
        <v>7.5700227100681302E-4</v>
      </c>
    </row>
    <row r="28" spans="2:15">
      <c r="B28" s="211" t="s">
        <v>9</v>
      </c>
      <c r="C28" s="212">
        <f>+C15/$C$6</f>
        <v>3.659484927496455E-4</v>
      </c>
      <c r="D28" s="212">
        <f>+D15/$D$6</f>
        <v>2.8192839018889202E-4</v>
      </c>
      <c r="E28" s="212">
        <f>+E15/$E$6</f>
        <v>1.4208581983518045E-4</v>
      </c>
      <c r="F28" s="212">
        <f>+F15/$F$6</f>
        <v>1.9657951641438963E-4</v>
      </c>
      <c r="G28" s="212">
        <f>+G15/$G$6</f>
        <v>1.514004542013626E-3</v>
      </c>
    </row>
    <row r="29" spans="2:15">
      <c r="B29" s="211" t="s">
        <v>8</v>
      </c>
      <c r="C29" s="212">
        <f>+C14/$C$6</f>
        <v>3.2020493115593977E-4</v>
      </c>
      <c r="D29" s="212">
        <f>+D14/$D$6</f>
        <v>1.4096419509444601E-4</v>
      </c>
      <c r="E29" s="212">
        <f>+E14/$D$6</f>
        <v>8.4578517056667607E-4</v>
      </c>
      <c r="F29" s="212">
        <f>+F14/$F$6</f>
        <v>0</v>
      </c>
      <c r="G29" s="212">
        <f>+G14/$G$6</f>
        <v>0</v>
      </c>
    </row>
    <row r="30" spans="2:15">
      <c r="B30" s="211" t="s">
        <v>7</v>
      </c>
      <c r="C30" s="212">
        <f>+C13/$C$6</f>
        <v>5.855175883994328E-3</v>
      </c>
      <c r="D30" s="212">
        <f>+D13/$D$6</f>
        <v>1.9734987313222443E-3</v>
      </c>
      <c r="E30" s="212">
        <f>+E13/$E$6</f>
        <v>3.6942313157146919E-3</v>
      </c>
      <c r="F30" s="212">
        <f>+F13/$F$6</f>
        <v>4.5213288775309609E-3</v>
      </c>
      <c r="G30" s="212">
        <f>+G13/$G$6</f>
        <v>2.4602573807721424E-2</v>
      </c>
    </row>
    <row r="31" spans="2:15" ht="17.25" customHeight="1">
      <c r="B31" s="211" t="s">
        <v>6</v>
      </c>
      <c r="C31" s="212">
        <f>+C12/$C$6</f>
        <v>1.3448607108549471E-2</v>
      </c>
      <c r="D31" s="212">
        <f>+D12/$D$6</f>
        <v>2.2554271215111362E-3</v>
      </c>
      <c r="E31" s="212">
        <f>+E12/$E$6</f>
        <v>1.4492753623188406E-2</v>
      </c>
      <c r="F31" s="212">
        <f>+F12/$F$6</f>
        <v>2.7914291330843326E-2</v>
      </c>
      <c r="G31" s="212">
        <f>+G12/$G$6</f>
        <v>1.2869038607115822E-2</v>
      </c>
    </row>
    <row r="32" spans="2:15">
      <c r="B32" s="211" t="s">
        <v>5</v>
      </c>
      <c r="C32" s="212">
        <f>+C11/$C$6</f>
        <v>7.8221490325236717E-3</v>
      </c>
      <c r="D32" s="212">
        <f>+D11/$D$6</f>
        <v>4.3698900479278262E-3</v>
      </c>
      <c r="E32" s="212">
        <f>+E11/$E$6</f>
        <v>8.8093208297811872E-3</v>
      </c>
      <c r="F32" s="212">
        <f>+F11/$F$6</f>
        <v>1.2581089050520937E-2</v>
      </c>
      <c r="G32" s="212">
        <f>+G11/$G$6</f>
        <v>5.2990158970476911E-3</v>
      </c>
    </row>
    <row r="33" spans="2:10">
      <c r="B33" s="211" t="s">
        <v>4</v>
      </c>
      <c r="C33" s="212">
        <f>+C10/$C$6</f>
        <v>1.0566762728146013E-2</v>
      </c>
      <c r="D33" s="212">
        <f>+D10/$D$6</f>
        <v>9.0217084860445447E-3</v>
      </c>
      <c r="E33" s="212">
        <f>+E10/$E$6</f>
        <v>1.2077294685990338E-2</v>
      </c>
      <c r="F33" s="212">
        <f>+F10/$F$6</f>
        <v>8.0597601729899739E-3</v>
      </c>
      <c r="G33" s="212">
        <f>+G10/$G$6</f>
        <v>1.5518546555639667E-2</v>
      </c>
    </row>
    <row r="34" spans="2:10">
      <c r="B34" s="211" t="s">
        <v>3</v>
      </c>
      <c r="C34" s="212">
        <f>+C9/$C$6</f>
        <v>8.1972462375920582E-2</v>
      </c>
      <c r="D34" s="212">
        <f>+D9/$D$6</f>
        <v>8.5283338032139833E-2</v>
      </c>
      <c r="E34" s="212">
        <f>+E9/$E$6</f>
        <v>9.7897129866439322E-2</v>
      </c>
      <c r="F34" s="212">
        <f>+F9/$F$6</f>
        <v>5.9563593473560057E-2</v>
      </c>
      <c r="G34" s="212">
        <f>+G9/$G$6</f>
        <v>7.3807721423164274E-2</v>
      </c>
    </row>
    <row r="35" spans="2:10">
      <c r="B35" s="211" t="s">
        <v>2</v>
      </c>
      <c r="C35" s="212">
        <f>+C8/$C$6</f>
        <v>0.18850921732766113</v>
      </c>
      <c r="D35" s="212">
        <f>+D8/$D$6</f>
        <v>0.25105723146320835</v>
      </c>
      <c r="E35" s="212">
        <f>+E8/$E$6</f>
        <v>0.18684285308326229</v>
      </c>
      <c r="F35" s="212">
        <f>+F8/$F$6</f>
        <v>0.12423825437389424</v>
      </c>
      <c r="G35" s="212">
        <f>+G8/$G$6</f>
        <v>0.14875094625283874</v>
      </c>
    </row>
    <row r="36" spans="2:10">
      <c r="B36" s="211" t="s">
        <v>1</v>
      </c>
      <c r="C36" s="212">
        <f>+C7/$C$6</f>
        <v>0.61264352042450021</v>
      </c>
      <c r="D36" s="212">
        <f>+D7/$D$6</f>
        <v>0.55088807442909504</v>
      </c>
      <c r="E36" s="212">
        <f>+E7/$E$6</f>
        <v>0.65146348394430231</v>
      </c>
      <c r="F36" s="212">
        <f>+F7/$F$6</f>
        <v>0.63043050914094756</v>
      </c>
      <c r="G36" s="212">
        <f>+G7/$G$6</f>
        <v>0.64080242240726726</v>
      </c>
    </row>
    <row r="38" spans="2:10" ht="15.75" thickBot="1">
      <c r="J38" s="213" t="s">
        <v>208</v>
      </c>
    </row>
    <row r="39" spans="2:10" ht="15.75" thickBot="1">
      <c r="B39" s="465" t="s">
        <v>85</v>
      </c>
      <c r="C39" s="467" t="s">
        <v>31</v>
      </c>
      <c r="D39" s="469" t="s">
        <v>108</v>
      </c>
      <c r="E39" s="470"/>
      <c r="F39" s="482"/>
      <c r="G39" s="471"/>
    </row>
    <row r="40" spans="2:10" ht="24.75">
      <c r="B40" s="466"/>
      <c r="C40" s="468"/>
      <c r="D40" s="243" t="s">
        <v>50</v>
      </c>
      <c r="E40" s="244" t="s">
        <v>52</v>
      </c>
      <c r="F40" s="244" t="s">
        <v>49</v>
      </c>
      <c r="G40" s="245" t="s">
        <v>51</v>
      </c>
    </row>
    <row r="41" spans="2:10">
      <c r="B41" s="209" t="s">
        <v>31</v>
      </c>
      <c r="C41" s="210">
        <f>+C6/$C$6</f>
        <v>1</v>
      </c>
      <c r="D41" s="273">
        <f>+D6/D6</f>
        <v>1</v>
      </c>
      <c r="E41" s="210">
        <f>+E6/$E$6</f>
        <v>1</v>
      </c>
      <c r="F41" s="210">
        <f>+F22/$F$6</f>
        <v>0</v>
      </c>
      <c r="G41" s="210">
        <f>+G22/$G$6</f>
        <v>0</v>
      </c>
    </row>
    <row r="42" spans="2:10">
      <c r="B42" s="211" t="s">
        <v>1</v>
      </c>
      <c r="C42" s="212">
        <f t="shared" ref="C42:C52" si="2">+C7/$C$6</f>
        <v>0.61264352042450021</v>
      </c>
      <c r="D42" s="212">
        <f>+D7/$D$6</f>
        <v>0.55088807442909504</v>
      </c>
      <c r="E42" s="212">
        <f t="shared" ref="E42:E52" si="3">+E7/$E$6</f>
        <v>0.65146348394430231</v>
      </c>
      <c r="F42" s="212">
        <f>+F7/$F$6</f>
        <v>0.63043050914094756</v>
      </c>
      <c r="G42" s="212">
        <f>+G7/$G$6</f>
        <v>0.64080242240726726</v>
      </c>
    </row>
    <row r="43" spans="2:10">
      <c r="B43" s="211" t="s">
        <v>2</v>
      </c>
      <c r="C43" s="212">
        <f t="shared" si="2"/>
        <v>0.18850921732766113</v>
      </c>
      <c r="D43" s="212">
        <f>+D8/$D$6</f>
        <v>0.25105723146320835</v>
      </c>
      <c r="E43" s="212">
        <f t="shared" si="3"/>
        <v>0.18684285308326229</v>
      </c>
      <c r="F43" s="212">
        <f>+F8/$F$6</f>
        <v>0.12423825437389424</v>
      </c>
      <c r="G43" s="212">
        <f>+G8/$G$6</f>
        <v>0.14875094625283874</v>
      </c>
    </row>
    <row r="44" spans="2:10">
      <c r="B44" s="211" t="s">
        <v>3</v>
      </c>
      <c r="C44" s="212">
        <f t="shared" si="2"/>
        <v>8.1972462375920582E-2</v>
      </c>
      <c r="D44" s="212">
        <f t="shared" ref="D44:D52" si="4">+D9/$D$6</f>
        <v>8.5283338032139833E-2</v>
      </c>
      <c r="E44" s="212">
        <f t="shared" si="3"/>
        <v>9.7897129866439322E-2</v>
      </c>
      <c r="F44" s="212">
        <f t="shared" ref="F44:F52" si="5">+F9/$F$6</f>
        <v>5.9563593473560057E-2</v>
      </c>
      <c r="G44" s="212">
        <f t="shared" ref="G44:G52" si="6">+G9/$G$6</f>
        <v>7.3807721423164274E-2</v>
      </c>
    </row>
    <row r="45" spans="2:10">
      <c r="B45" s="211" t="s">
        <v>4</v>
      </c>
      <c r="C45" s="212">
        <f t="shared" si="2"/>
        <v>1.0566762728146013E-2</v>
      </c>
      <c r="D45" s="212">
        <f t="shared" si="4"/>
        <v>9.0217084860445447E-3</v>
      </c>
      <c r="E45" s="212">
        <f t="shared" si="3"/>
        <v>1.2077294685990338E-2</v>
      </c>
      <c r="F45" s="212">
        <f t="shared" si="5"/>
        <v>8.0597601729899739E-3</v>
      </c>
      <c r="G45" s="212">
        <f t="shared" si="6"/>
        <v>1.5518546555639667E-2</v>
      </c>
    </row>
    <row r="46" spans="2:10">
      <c r="B46" s="211" t="s">
        <v>5</v>
      </c>
      <c r="C46" s="212">
        <f t="shared" si="2"/>
        <v>7.8221490325236717E-3</v>
      </c>
      <c r="D46" s="212">
        <f t="shared" si="4"/>
        <v>4.3698900479278262E-3</v>
      </c>
      <c r="E46" s="212">
        <f t="shared" si="3"/>
        <v>8.8093208297811872E-3</v>
      </c>
      <c r="F46" s="212">
        <f t="shared" si="5"/>
        <v>1.2581089050520937E-2</v>
      </c>
      <c r="G46" s="212">
        <f t="shared" si="6"/>
        <v>5.2990158970476911E-3</v>
      </c>
    </row>
    <row r="47" spans="2:10">
      <c r="B47" s="211" t="s">
        <v>6</v>
      </c>
      <c r="C47" s="212">
        <f t="shared" si="2"/>
        <v>1.3448607108549471E-2</v>
      </c>
      <c r="D47" s="212">
        <f t="shared" si="4"/>
        <v>2.2554271215111362E-3</v>
      </c>
      <c r="E47" s="212">
        <f t="shared" si="3"/>
        <v>1.4492753623188406E-2</v>
      </c>
      <c r="F47" s="212">
        <f t="shared" si="5"/>
        <v>2.7914291330843326E-2</v>
      </c>
      <c r="G47" s="212">
        <f t="shared" si="6"/>
        <v>1.2869038607115822E-2</v>
      </c>
    </row>
    <row r="48" spans="2:10">
      <c r="B48" s="211" t="s">
        <v>7</v>
      </c>
      <c r="C48" s="212">
        <f t="shared" si="2"/>
        <v>5.855175883994328E-3</v>
      </c>
      <c r="D48" s="212">
        <f t="shared" si="4"/>
        <v>1.9734987313222443E-3</v>
      </c>
      <c r="E48" s="212">
        <f t="shared" si="3"/>
        <v>3.6942313157146919E-3</v>
      </c>
      <c r="F48" s="212">
        <f>+F13/$F$6</f>
        <v>4.5213288775309609E-3</v>
      </c>
      <c r="G48" s="212">
        <f t="shared" si="6"/>
        <v>2.4602573807721424E-2</v>
      </c>
    </row>
    <row r="49" spans="2:7">
      <c r="B49" s="211" t="s">
        <v>8</v>
      </c>
      <c r="C49" s="212">
        <f t="shared" si="2"/>
        <v>3.2020493115593977E-4</v>
      </c>
      <c r="D49" s="212">
        <f t="shared" si="4"/>
        <v>1.4096419509444601E-4</v>
      </c>
      <c r="E49" s="212">
        <f t="shared" si="3"/>
        <v>8.5251491901108269E-4</v>
      </c>
      <c r="F49" s="212">
        <f t="shared" si="5"/>
        <v>0</v>
      </c>
      <c r="G49" s="212">
        <f>+G14/$G$6</f>
        <v>0</v>
      </c>
    </row>
    <row r="50" spans="2:7">
      <c r="B50" s="211" t="s">
        <v>9</v>
      </c>
      <c r="C50" s="212">
        <f t="shared" si="2"/>
        <v>3.659484927496455E-4</v>
      </c>
      <c r="D50" s="212">
        <f t="shared" si="4"/>
        <v>2.8192839018889202E-4</v>
      </c>
      <c r="E50" s="212">
        <f t="shared" si="3"/>
        <v>1.4208581983518045E-4</v>
      </c>
      <c r="F50" s="212">
        <f t="shared" si="5"/>
        <v>1.9657951641438963E-4</v>
      </c>
      <c r="G50" s="212">
        <f t="shared" si="6"/>
        <v>1.514004542013626E-3</v>
      </c>
    </row>
    <row r="51" spans="2:7">
      <c r="B51" s="211" t="s">
        <v>10</v>
      </c>
      <c r="C51" s="212">
        <f t="shared" si="2"/>
        <v>8.6912767028040803E-4</v>
      </c>
      <c r="D51" s="212">
        <f t="shared" si="4"/>
        <v>5.6385678037778404E-4</v>
      </c>
      <c r="E51" s="212">
        <f t="shared" si="3"/>
        <v>1.2787723785166241E-3</v>
      </c>
      <c r="F51" s="212">
        <f t="shared" si="5"/>
        <v>7.8631806565755853E-4</v>
      </c>
      <c r="G51" s="212">
        <f t="shared" si="6"/>
        <v>7.5700227100681302E-4</v>
      </c>
    </row>
    <row r="52" spans="2:7">
      <c r="B52" s="211" t="s">
        <v>11</v>
      </c>
      <c r="C52" s="212">
        <f t="shared" si="2"/>
        <v>7.7626824024518551E-2</v>
      </c>
      <c r="D52" s="212">
        <f t="shared" si="4"/>
        <v>9.416408232308994E-2</v>
      </c>
      <c r="E52" s="212">
        <f t="shared" si="3"/>
        <v>2.244955953395851E-2</v>
      </c>
      <c r="F52" s="212">
        <f t="shared" si="5"/>
        <v>0.13170827599764104</v>
      </c>
      <c r="G52" s="212">
        <f t="shared" si="6"/>
        <v>7.6078728236184709E-2</v>
      </c>
    </row>
    <row r="56" spans="2:7">
      <c r="B56" s="168"/>
      <c r="C56" s="168"/>
    </row>
    <row r="57" spans="2:7">
      <c r="B57" s="168"/>
      <c r="C57" s="168"/>
    </row>
    <row r="58" spans="2:7">
      <c r="B58" s="168"/>
      <c r="C58" s="168"/>
    </row>
    <row r="59" spans="2:7">
      <c r="B59" s="168"/>
      <c r="C59" s="168"/>
    </row>
    <row r="60" spans="2:7">
      <c r="B60" s="168"/>
      <c r="C60" s="168"/>
    </row>
    <row r="61" spans="2:7">
      <c r="B61" s="168"/>
      <c r="C61" s="168"/>
    </row>
    <row r="62" spans="2:7">
      <c r="B62" s="168"/>
      <c r="C62" s="168"/>
    </row>
    <row r="63" spans="2:7">
      <c r="B63" s="168"/>
      <c r="C63" s="168"/>
    </row>
    <row r="64" spans="2:7">
      <c r="B64" s="168"/>
      <c r="C64" s="168"/>
    </row>
    <row r="65" spans="2:3">
      <c r="B65" s="168"/>
      <c r="C65" s="168"/>
    </row>
    <row r="66" spans="2:3">
      <c r="B66" s="168"/>
      <c r="C66" s="168"/>
    </row>
    <row r="67" spans="2:3">
      <c r="B67" s="168"/>
      <c r="C67" s="168"/>
    </row>
    <row r="68" spans="2:3">
      <c r="B68" s="168"/>
      <c r="C68" s="168"/>
    </row>
    <row r="69" spans="2:3">
      <c r="B69" s="168"/>
      <c r="C69" s="168"/>
    </row>
    <row r="70" spans="2:3">
      <c r="B70" s="168"/>
      <c r="C70" s="168"/>
    </row>
    <row r="71" spans="2:3">
      <c r="B71" s="168"/>
      <c r="C71" s="168"/>
    </row>
    <row r="72" spans="2:3">
      <c r="B72" s="168"/>
      <c r="C72" s="168"/>
    </row>
    <row r="73" spans="2:3">
      <c r="B73" s="168"/>
      <c r="C73" s="168"/>
    </row>
    <row r="74" spans="2:3">
      <c r="B74" s="168"/>
      <c r="C74" s="168"/>
    </row>
    <row r="75" spans="2:3">
      <c r="B75" s="168"/>
      <c r="C75" s="168"/>
    </row>
    <row r="76" spans="2:3">
      <c r="B76" s="168"/>
      <c r="C76" s="168"/>
    </row>
    <row r="77" spans="2:3">
      <c r="B77" s="168"/>
      <c r="C77" s="168"/>
    </row>
    <row r="78" spans="2:3">
      <c r="B78" s="168"/>
      <c r="C78" s="168"/>
    </row>
    <row r="79" spans="2:3">
      <c r="B79" s="168"/>
      <c r="C79" s="168"/>
    </row>
    <row r="80" spans="2:3">
      <c r="B80" s="168"/>
      <c r="C80" s="168"/>
    </row>
    <row r="81" spans="2:3">
      <c r="B81" s="168"/>
      <c r="C81" s="168"/>
    </row>
    <row r="82" spans="2:3">
      <c r="B82" s="168"/>
      <c r="C82" s="168"/>
    </row>
    <row r="83" spans="2:3">
      <c r="B83" s="168"/>
      <c r="C83" s="168"/>
    </row>
    <row r="84" spans="2:3">
      <c r="B84" s="168"/>
      <c r="C84" s="168"/>
    </row>
    <row r="85" spans="2:3">
      <c r="B85" s="168"/>
      <c r="C85" s="168"/>
    </row>
  </sheetData>
  <mergeCells count="14">
    <mergeCell ref="J19:O19"/>
    <mergeCell ref="B23:B24"/>
    <mergeCell ref="C23:C24"/>
    <mergeCell ref="D23:G23"/>
    <mergeCell ref="B39:B40"/>
    <mergeCell ref="C39:C40"/>
    <mergeCell ref="D39:G39"/>
    <mergeCell ref="B19:G19"/>
    <mergeCell ref="B1:G1"/>
    <mergeCell ref="B2:G2"/>
    <mergeCell ref="B3:H3"/>
    <mergeCell ref="B4:B5"/>
    <mergeCell ref="C4:C5"/>
    <mergeCell ref="D4:G4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4"/>
  <sheetViews>
    <sheetView showGridLines="0" workbookViewId="0">
      <selection activeCell="B4" sqref="B4"/>
    </sheetView>
  </sheetViews>
  <sheetFormatPr baseColWidth="10" defaultRowHeight="11.25"/>
  <sheetData>
    <row r="4" spans="2:2" ht="75">
      <c r="B4" s="167" t="s">
        <v>258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B2:J32"/>
  <sheetViews>
    <sheetView showGridLines="0" topLeftCell="A31" workbookViewId="0">
      <selection activeCell="B6" sqref="B6"/>
    </sheetView>
  </sheetViews>
  <sheetFormatPr baseColWidth="10" defaultRowHeight="15"/>
  <cols>
    <col min="1" max="1" width="12" style="285"/>
    <col min="2" max="2" width="29.33203125" style="285" customWidth="1"/>
    <col min="3" max="4" width="17" style="285" customWidth="1"/>
    <col min="5" max="16384" width="12" style="285"/>
  </cols>
  <sheetData>
    <row r="2" spans="2:10">
      <c r="B2" s="511" t="s">
        <v>265</v>
      </c>
      <c r="C2" s="511"/>
      <c r="D2" s="511"/>
    </row>
    <row r="3" spans="2:10">
      <c r="B3" s="512" t="s">
        <v>259</v>
      </c>
      <c r="C3" s="512"/>
      <c r="D3" s="512"/>
    </row>
    <row r="4" spans="2:10" ht="15.75" thickBot="1">
      <c r="B4" s="169"/>
      <c r="C4" s="169"/>
      <c r="D4" s="169"/>
      <c r="E4" s="170"/>
    </row>
    <row r="5" spans="2:10" ht="15.75" thickBot="1">
      <c r="B5" s="274" t="s">
        <v>108</v>
      </c>
      <c r="C5" s="275" t="s">
        <v>80</v>
      </c>
      <c r="D5" s="276" t="s">
        <v>81</v>
      </c>
      <c r="E5" s="170"/>
    </row>
    <row r="6" spans="2:10" ht="19.5" customHeight="1">
      <c r="B6" s="174" t="s">
        <v>394</v>
      </c>
      <c r="C6" s="73">
        <f>+SUM(C7:C10)</f>
        <v>40424</v>
      </c>
      <c r="D6" s="286">
        <f>+C6/$C$6</f>
        <v>1</v>
      </c>
      <c r="E6" s="249"/>
    </row>
    <row r="7" spans="2:10" ht="19.5" customHeight="1">
      <c r="B7" s="65" t="s">
        <v>57</v>
      </c>
      <c r="C7" s="66">
        <v>23297</v>
      </c>
      <c r="D7" s="287">
        <f>+C7/$C$6</f>
        <v>0.57631604987136353</v>
      </c>
      <c r="E7" s="249"/>
    </row>
    <row r="8" spans="2:10" ht="19.5" customHeight="1">
      <c r="B8" s="65" t="s">
        <v>55</v>
      </c>
      <c r="C8" s="66">
        <v>7433</v>
      </c>
      <c r="D8" s="287">
        <f>+C8/$C$6</f>
        <v>0.18387591529784286</v>
      </c>
      <c r="E8" s="249"/>
    </row>
    <row r="9" spans="2:10" ht="19.5" customHeight="1">
      <c r="B9" s="65" t="s">
        <v>56</v>
      </c>
      <c r="C9" s="66">
        <v>7161</v>
      </c>
      <c r="D9" s="287">
        <f>+C9/$C$6</f>
        <v>0.17714723926380369</v>
      </c>
      <c r="E9" s="249"/>
    </row>
    <row r="10" spans="2:10" ht="15.75" thickBot="1">
      <c r="B10" s="71" t="s">
        <v>58</v>
      </c>
      <c r="C10" s="72">
        <v>2533</v>
      </c>
      <c r="D10" s="288">
        <f>+C10/$C$6</f>
        <v>6.2660795566989905E-2</v>
      </c>
      <c r="E10" s="249"/>
    </row>
    <row r="14" spans="2:10">
      <c r="B14" s="511" t="s">
        <v>275</v>
      </c>
      <c r="C14" s="511"/>
      <c r="D14" s="511"/>
      <c r="E14" s="511"/>
      <c r="F14" s="511"/>
      <c r="G14" s="511"/>
      <c r="H14" s="511"/>
      <c r="I14" s="511"/>
      <c r="J14" s="511"/>
    </row>
    <row r="15" spans="2:10">
      <c r="B15" s="512" t="s">
        <v>260</v>
      </c>
      <c r="C15" s="512"/>
      <c r="D15" s="512"/>
      <c r="E15" s="512"/>
      <c r="F15" s="512"/>
      <c r="G15" s="512"/>
      <c r="H15" s="512"/>
      <c r="I15" s="512"/>
      <c r="J15" s="512"/>
    </row>
    <row r="26" spans="8:8">
      <c r="H26" s="178"/>
    </row>
    <row r="27" spans="8:8">
      <c r="H27" s="178"/>
    </row>
    <row r="28" spans="8:8">
      <c r="H28" s="178"/>
    </row>
    <row r="29" spans="8:8">
      <c r="H29" s="178"/>
    </row>
    <row r="30" spans="8:8">
      <c r="H30" s="178"/>
    </row>
    <row r="31" spans="8:8">
      <c r="H31" s="178"/>
    </row>
    <row r="32" spans="8:8">
      <c r="H32" s="178"/>
    </row>
  </sheetData>
  <mergeCells count="4">
    <mergeCell ref="B2:D2"/>
    <mergeCell ref="B3:D3"/>
    <mergeCell ref="B14:J14"/>
    <mergeCell ref="B15:J15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B1:P82"/>
  <sheetViews>
    <sheetView showGridLines="0" topLeftCell="A43" workbookViewId="0">
      <selection activeCell="B49" sqref="B49"/>
    </sheetView>
  </sheetViews>
  <sheetFormatPr baseColWidth="10" defaultRowHeight="15"/>
  <cols>
    <col min="1" max="1" width="8.83203125" style="285" customWidth="1"/>
    <col min="2" max="2" width="75.6640625" style="293" customWidth="1"/>
    <col min="3" max="3" width="16" style="285" customWidth="1"/>
    <col min="4" max="8" width="12" style="285"/>
    <col min="9" max="9" width="21.33203125" style="285" customWidth="1"/>
    <col min="10" max="16384" width="12" style="285"/>
  </cols>
  <sheetData>
    <row r="1" spans="2:10">
      <c r="B1" s="511" t="s">
        <v>266</v>
      </c>
      <c r="C1" s="511"/>
      <c r="D1" s="511"/>
      <c r="E1" s="511"/>
      <c r="F1" s="511"/>
      <c r="G1" s="511"/>
      <c r="H1" s="289"/>
    </row>
    <row r="2" spans="2:10">
      <c r="B2" s="512" t="s">
        <v>267</v>
      </c>
      <c r="C2" s="512"/>
      <c r="D2" s="512"/>
      <c r="E2" s="512"/>
      <c r="F2" s="512"/>
      <c r="G2" s="512"/>
      <c r="H2" s="290"/>
    </row>
    <row r="3" spans="2:10" ht="15.75" thickBot="1">
      <c r="B3" s="181"/>
      <c r="C3" s="181"/>
      <c r="D3" s="181"/>
      <c r="E3" s="181"/>
      <c r="F3" s="181"/>
      <c r="G3" s="181"/>
      <c r="H3" s="181"/>
      <c r="I3" s="182"/>
    </row>
    <row r="4" spans="2:10" ht="15.75" thickBot="1">
      <c r="B4" s="514" t="s">
        <v>134</v>
      </c>
      <c r="C4" s="516" t="s">
        <v>31</v>
      </c>
      <c r="D4" s="518" t="s">
        <v>108</v>
      </c>
      <c r="E4" s="518"/>
      <c r="F4" s="519"/>
      <c r="G4" s="520"/>
      <c r="I4" s="182"/>
    </row>
    <row r="5" spans="2:10" ht="24.75" thickBot="1">
      <c r="B5" s="515"/>
      <c r="C5" s="517"/>
      <c r="D5" s="277" t="s">
        <v>55</v>
      </c>
      <c r="E5" s="278" t="s">
        <v>56</v>
      </c>
      <c r="F5" s="278" t="s">
        <v>261</v>
      </c>
      <c r="G5" s="279" t="s">
        <v>262</v>
      </c>
      <c r="I5" s="182"/>
    </row>
    <row r="6" spans="2:10" ht="18.75" customHeight="1">
      <c r="B6" s="185" t="s">
        <v>131</v>
      </c>
      <c r="C6" s="75">
        <f>+SUM(D6:G6)</f>
        <v>40424</v>
      </c>
      <c r="D6" s="75">
        <f>+SUM(D7:D79)</f>
        <v>7433</v>
      </c>
      <c r="E6" s="75">
        <f t="shared" ref="E6:G6" si="0">+SUM(E7:E79)</f>
        <v>7161</v>
      </c>
      <c r="F6" s="75">
        <f t="shared" si="0"/>
        <v>23297</v>
      </c>
      <c r="G6" s="186">
        <f t="shared" si="0"/>
        <v>2533</v>
      </c>
      <c r="H6" s="187"/>
      <c r="I6" s="182"/>
    </row>
    <row r="7" spans="2:10">
      <c r="B7" s="188" t="s">
        <v>263</v>
      </c>
      <c r="C7" s="189">
        <f t="shared" ref="C7:C70" si="1">+SUM(D7:G7)</f>
        <v>1</v>
      </c>
      <c r="D7" s="189">
        <v>0</v>
      </c>
      <c r="E7" s="189">
        <v>0</v>
      </c>
      <c r="F7" s="189">
        <v>1</v>
      </c>
      <c r="G7" s="190">
        <v>0</v>
      </c>
      <c r="H7" s="189"/>
      <c r="I7" s="182"/>
    </row>
    <row r="8" spans="2:10">
      <c r="B8" s="188" t="s">
        <v>135</v>
      </c>
      <c r="C8" s="189">
        <f t="shared" si="1"/>
        <v>262</v>
      </c>
      <c r="D8" s="189">
        <v>41</v>
      </c>
      <c r="E8" s="189">
        <v>49</v>
      </c>
      <c r="F8" s="189">
        <v>157</v>
      </c>
      <c r="G8" s="190">
        <v>15</v>
      </c>
      <c r="H8" s="189"/>
      <c r="I8" s="191" t="s">
        <v>137</v>
      </c>
      <c r="J8" s="291">
        <v>1.2418365327528201E-2</v>
      </c>
    </row>
    <row r="9" spans="2:10">
      <c r="B9" s="188" t="s">
        <v>136</v>
      </c>
      <c r="C9" s="189">
        <f t="shared" si="1"/>
        <v>135</v>
      </c>
      <c r="D9" s="189">
        <v>31</v>
      </c>
      <c r="E9" s="189">
        <v>20</v>
      </c>
      <c r="F9" s="189">
        <v>78</v>
      </c>
      <c r="G9" s="190">
        <v>6</v>
      </c>
      <c r="H9" s="189"/>
      <c r="I9" s="191" t="s">
        <v>140</v>
      </c>
      <c r="J9" s="291">
        <v>1.7118543439540865E-2</v>
      </c>
    </row>
    <row r="10" spans="2:10">
      <c r="B10" s="188" t="s">
        <v>138</v>
      </c>
      <c r="C10" s="189">
        <f t="shared" si="1"/>
        <v>3</v>
      </c>
      <c r="D10" s="189">
        <v>3</v>
      </c>
      <c r="E10" s="189">
        <v>0</v>
      </c>
      <c r="F10" s="189">
        <v>0</v>
      </c>
      <c r="G10" s="190">
        <v>0</v>
      </c>
      <c r="H10" s="189"/>
      <c r="I10" s="191" t="s">
        <v>142</v>
      </c>
      <c r="J10" s="291">
        <v>1.7143281219077777E-2</v>
      </c>
    </row>
    <row r="11" spans="2:10">
      <c r="B11" s="188" t="s">
        <v>139</v>
      </c>
      <c r="C11" s="189">
        <f t="shared" si="1"/>
        <v>48</v>
      </c>
      <c r="D11" s="189">
        <v>7</v>
      </c>
      <c r="E11" s="189">
        <v>12</v>
      </c>
      <c r="F11" s="189">
        <v>28</v>
      </c>
      <c r="G11" s="190">
        <v>1</v>
      </c>
      <c r="H11" s="189"/>
      <c r="I11" s="191" t="s">
        <v>26</v>
      </c>
      <c r="J11" s="291">
        <v>2.2956659410251337E-2</v>
      </c>
    </row>
    <row r="12" spans="2:10">
      <c r="B12" s="188" t="s">
        <v>141</v>
      </c>
      <c r="C12" s="189">
        <f t="shared" si="1"/>
        <v>197</v>
      </c>
      <c r="D12" s="189">
        <v>27</v>
      </c>
      <c r="E12" s="189">
        <v>27</v>
      </c>
      <c r="F12" s="189">
        <v>139</v>
      </c>
      <c r="G12" s="190">
        <v>4</v>
      </c>
      <c r="H12" s="189"/>
      <c r="I12" s="191" t="s">
        <v>144</v>
      </c>
      <c r="J12" s="291">
        <v>3.6290322580645164E-2</v>
      </c>
    </row>
    <row r="13" spans="2:10">
      <c r="B13" s="188" t="s">
        <v>143</v>
      </c>
      <c r="C13" s="189">
        <f t="shared" si="1"/>
        <v>10</v>
      </c>
      <c r="D13" s="189">
        <v>1</v>
      </c>
      <c r="E13" s="189">
        <v>1</v>
      </c>
      <c r="F13" s="189">
        <v>7</v>
      </c>
      <c r="G13" s="190">
        <v>1</v>
      </c>
      <c r="H13" s="189"/>
      <c r="I13" s="191" t="s">
        <v>146</v>
      </c>
      <c r="J13" s="291">
        <v>4.3835345339402337E-2</v>
      </c>
    </row>
    <row r="14" spans="2:10" ht="24">
      <c r="B14" s="188" t="s">
        <v>145</v>
      </c>
      <c r="C14" s="189">
        <f t="shared" si="1"/>
        <v>20</v>
      </c>
      <c r="D14" s="189">
        <v>1</v>
      </c>
      <c r="E14" s="189">
        <v>2</v>
      </c>
      <c r="F14" s="189">
        <v>16</v>
      </c>
      <c r="G14" s="190">
        <v>1</v>
      </c>
      <c r="H14" s="189"/>
      <c r="I14" s="191" t="s">
        <v>29</v>
      </c>
      <c r="J14" s="291">
        <v>9.3533544429052054E-2</v>
      </c>
    </row>
    <row r="15" spans="2:10">
      <c r="B15" s="188" t="s">
        <v>147</v>
      </c>
      <c r="C15" s="189">
        <f t="shared" si="1"/>
        <v>6</v>
      </c>
      <c r="D15" s="189">
        <v>0</v>
      </c>
      <c r="E15" s="189">
        <v>0</v>
      </c>
      <c r="F15" s="189">
        <v>6</v>
      </c>
      <c r="G15" s="190">
        <v>0</v>
      </c>
      <c r="H15" s="189"/>
      <c r="I15" s="191" t="s">
        <v>149</v>
      </c>
      <c r="J15" s="291">
        <v>0.10318127844844646</v>
      </c>
    </row>
    <row r="16" spans="2:10">
      <c r="B16" s="188" t="s">
        <v>148</v>
      </c>
      <c r="C16" s="189">
        <f t="shared" si="1"/>
        <v>33</v>
      </c>
      <c r="D16" s="189">
        <v>5</v>
      </c>
      <c r="E16" s="189">
        <v>4</v>
      </c>
      <c r="F16" s="189">
        <v>20</v>
      </c>
      <c r="G16" s="190">
        <v>4</v>
      </c>
      <c r="H16" s="189"/>
      <c r="I16" s="191" t="s">
        <v>151</v>
      </c>
      <c r="J16" s="291">
        <v>0.10473975855927171</v>
      </c>
    </row>
    <row r="17" spans="2:10">
      <c r="B17" s="188" t="s">
        <v>150</v>
      </c>
      <c r="C17" s="189">
        <f t="shared" si="1"/>
        <v>4</v>
      </c>
      <c r="D17" s="189">
        <v>0</v>
      </c>
      <c r="E17" s="189">
        <v>1</v>
      </c>
      <c r="F17" s="189">
        <v>3</v>
      </c>
      <c r="G17" s="190">
        <v>0</v>
      </c>
      <c r="H17" s="189"/>
      <c r="I17" s="191" t="s">
        <v>153</v>
      </c>
      <c r="J17" s="291">
        <v>0.38786364535919254</v>
      </c>
    </row>
    <row r="18" spans="2:10">
      <c r="B18" s="188" t="s">
        <v>152</v>
      </c>
      <c r="C18" s="189">
        <f t="shared" si="1"/>
        <v>26</v>
      </c>
      <c r="D18" s="189">
        <v>1</v>
      </c>
      <c r="E18" s="189">
        <v>3</v>
      </c>
      <c r="F18" s="189">
        <v>22</v>
      </c>
      <c r="G18" s="190">
        <v>0</v>
      </c>
      <c r="H18" s="189"/>
      <c r="I18" s="182"/>
    </row>
    <row r="19" spans="2:10" ht="24">
      <c r="B19" s="188" t="s">
        <v>154</v>
      </c>
      <c r="C19" s="189">
        <f t="shared" si="1"/>
        <v>2</v>
      </c>
      <c r="D19" s="189">
        <v>0</v>
      </c>
      <c r="E19" s="189">
        <v>0</v>
      </c>
      <c r="F19" s="189">
        <v>2</v>
      </c>
      <c r="G19" s="190">
        <v>0</v>
      </c>
      <c r="H19" s="189"/>
      <c r="I19" s="182"/>
    </row>
    <row r="20" spans="2:10">
      <c r="B20" s="188" t="s">
        <v>155</v>
      </c>
      <c r="C20" s="189">
        <f t="shared" si="1"/>
        <v>15</v>
      </c>
      <c r="D20" s="189">
        <v>0</v>
      </c>
      <c r="E20" s="189">
        <v>2</v>
      </c>
      <c r="F20" s="189">
        <v>13</v>
      </c>
      <c r="G20" s="190">
        <v>0</v>
      </c>
      <c r="H20" s="189"/>
      <c r="I20" s="182"/>
    </row>
    <row r="21" spans="2:10">
      <c r="B21" s="188" t="s">
        <v>156</v>
      </c>
      <c r="C21" s="189">
        <f t="shared" si="1"/>
        <v>58</v>
      </c>
      <c r="D21" s="189">
        <v>6</v>
      </c>
      <c r="E21" s="189">
        <v>11</v>
      </c>
      <c r="F21" s="189">
        <v>39</v>
      </c>
      <c r="G21" s="190">
        <v>2</v>
      </c>
      <c r="H21" s="189"/>
      <c r="I21" s="182"/>
    </row>
    <row r="22" spans="2:10">
      <c r="B22" s="188" t="s">
        <v>157</v>
      </c>
      <c r="C22" s="189">
        <f t="shared" si="1"/>
        <v>5</v>
      </c>
      <c r="D22" s="189">
        <v>0</v>
      </c>
      <c r="E22" s="189">
        <v>0</v>
      </c>
      <c r="F22" s="189">
        <v>5</v>
      </c>
      <c r="G22" s="190">
        <v>0</v>
      </c>
      <c r="H22" s="189"/>
      <c r="I22" s="182"/>
    </row>
    <row r="23" spans="2:10">
      <c r="B23" s="188" t="s">
        <v>158</v>
      </c>
      <c r="C23" s="189">
        <f t="shared" si="1"/>
        <v>225</v>
      </c>
      <c r="D23" s="189">
        <v>53</v>
      </c>
      <c r="E23" s="189">
        <v>26</v>
      </c>
      <c r="F23" s="189">
        <v>125</v>
      </c>
      <c r="G23" s="190">
        <v>21</v>
      </c>
      <c r="H23" s="189"/>
      <c r="I23" s="182"/>
    </row>
    <row r="24" spans="2:10">
      <c r="B24" s="188" t="s">
        <v>159</v>
      </c>
      <c r="C24" s="189">
        <f t="shared" si="1"/>
        <v>1</v>
      </c>
      <c r="D24" s="189">
        <v>0</v>
      </c>
      <c r="E24" s="189">
        <v>0</v>
      </c>
      <c r="F24" s="189">
        <v>1</v>
      </c>
      <c r="G24" s="190">
        <v>0</v>
      </c>
      <c r="H24" s="189"/>
      <c r="I24" s="182"/>
    </row>
    <row r="25" spans="2:10">
      <c r="B25" s="188" t="s">
        <v>160</v>
      </c>
      <c r="C25" s="189">
        <f t="shared" si="1"/>
        <v>16</v>
      </c>
      <c r="D25" s="189">
        <v>2</v>
      </c>
      <c r="E25" s="189">
        <v>1</v>
      </c>
      <c r="F25" s="189">
        <v>12</v>
      </c>
      <c r="G25" s="190">
        <v>1</v>
      </c>
      <c r="H25" s="189"/>
      <c r="I25" s="182"/>
    </row>
    <row r="26" spans="2:10">
      <c r="B26" s="188" t="s">
        <v>161</v>
      </c>
      <c r="C26" s="189">
        <f t="shared" si="1"/>
        <v>7</v>
      </c>
      <c r="D26" s="189">
        <v>1</v>
      </c>
      <c r="E26" s="189">
        <v>1</v>
      </c>
      <c r="F26" s="189">
        <v>5</v>
      </c>
      <c r="G26" s="190">
        <v>0</v>
      </c>
      <c r="H26" s="189"/>
      <c r="I26" s="182"/>
    </row>
    <row r="27" spans="2:10">
      <c r="B27" s="188" t="s">
        <v>162</v>
      </c>
      <c r="C27" s="189">
        <f t="shared" si="1"/>
        <v>8</v>
      </c>
      <c r="D27" s="189">
        <v>0</v>
      </c>
      <c r="E27" s="189">
        <v>3</v>
      </c>
      <c r="F27" s="189">
        <v>4</v>
      </c>
      <c r="G27" s="190">
        <v>1</v>
      </c>
      <c r="H27" s="189"/>
      <c r="I27" s="182"/>
    </row>
    <row r="28" spans="2:10">
      <c r="B28" s="188" t="s">
        <v>164</v>
      </c>
      <c r="C28" s="189">
        <f t="shared" si="1"/>
        <v>164</v>
      </c>
      <c r="D28" s="189">
        <v>28</v>
      </c>
      <c r="E28" s="189">
        <v>26</v>
      </c>
      <c r="F28" s="189">
        <v>96</v>
      </c>
      <c r="G28" s="190">
        <v>14</v>
      </c>
      <c r="H28" s="189"/>
      <c r="I28" s="182"/>
    </row>
    <row r="29" spans="2:10">
      <c r="B29" s="188" t="s">
        <v>165</v>
      </c>
      <c r="C29" s="189">
        <f t="shared" si="1"/>
        <v>14</v>
      </c>
      <c r="D29" s="189">
        <v>2</v>
      </c>
      <c r="E29" s="189">
        <v>5</v>
      </c>
      <c r="F29" s="189">
        <v>7</v>
      </c>
      <c r="G29" s="190">
        <v>0</v>
      </c>
      <c r="H29" s="189"/>
      <c r="I29" s="182"/>
    </row>
    <row r="30" spans="2:10">
      <c r="B30" s="188" t="s">
        <v>166</v>
      </c>
      <c r="C30" s="189">
        <f t="shared" si="1"/>
        <v>102</v>
      </c>
      <c r="D30" s="189">
        <v>15</v>
      </c>
      <c r="E30" s="189">
        <v>25</v>
      </c>
      <c r="F30" s="189">
        <v>62</v>
      </c>
      <c r="G30" s="190">
        <v>0</v>
      </c>
      <c r="H30" s="189"/>
      <c r="I30" s="182"/>
    </row>
    <row r="31" spans="2:10">
      <c r="B31" s="188" t="s">
        <v>14</v>
      </c>
      <c r="C31" s="189">
        <f t="shared" si="1"/>
        <v>25</v>
      </c>
      <c r="D31" s="189">
        <v>2</v>
      </c>
      <c r="E31" s="189">
        <v>2</v>
      </c>
      <c r="F31" s="189">
        <v>20</v>
      </c>
      <c r="G31" s="190">
        <v>1</v>
      </c>
      <c r="H31" s="189"/>
      <c r="I31" s="182"/>
    </row>
    <row r="32" spans="2:10">
      <c r="B32" s="188" t="s">
        <v>167</v>
      </c>
      <c r="C32" s="189">
        <f t="shared" si="1"/>
        <v>37</v>
      </c>
      <c r="D32" s="189">
        <v>7</v>
      </c>
      <c r="E32" s="189">
        <v>5</v>
      </c>
      <c r="F32" s="189">
        <v>22</v>
      </c>
      <c r="G32" s="190">
        <v>3</v>
      </c>
      <c r="H32" s="189"/>
      <c r="I32" s="182"/>
    </row>
    <row r="33" spans="2:16" ht="24">
      <c r="B33" s="188" t="s">
        <v>168</v>
      </c>
      <c r="C33" s="189">
        <f t="shared" si="1"/>
        <v>7</v>
      </c>
      <c r="D33" s="189">
        <v>0</v>
      </c>
      <c r="E33" s="189">
        <v>1</v>
      </c>
      <c r="F33" s="189">
        <v>6</v>
      </c>
      <c r="G33" s="190">
        <v>0</v>
      </c>
      <c r="H33" s="189"/>
      <c r="I33" s="182"/>
    </row>
    <row r="34" spans="2:16">
      <c r="B34" s="188" t="s">
        <v>169</v>
      </c>
      <c r="C34" s="189">
        <f t="shared" si="1"/>
        <v>13</v>
      </c>
      <c r="D34" s="189">
        <v>2</v>
      </c>
      <c r="E34" s="189">
        <v>1</v>
      </c>
      <c r="F34" s="189">
        <v>9</v>
      </c>
      <c r="G34" s="190">
        <v>1</v>
      </c>
      <c r="H34" s="189"/>
      <c r="I34" s="182"/>
    </row>
    <row r="35" spans="2:16">
      <c r="B35" s="188" t="s">
        <v>374</v>
      </c>
      <c r="C35" s="189">
        <f t="shared" si="1"/>
        <v>2</v>
      </c>
      <c r="D35" s="189">
        <v>0</v>
      </c>
      <c r="E35" s="189">
        <v>1</v>
      </c>
      <c r="F35" s="189">
        <v>1</v>
      </c>
      <c r="G35" s="190">
        <v>0</v>
      </c>
      <c r="H35" s="189"/>
      <c r="I35" s="182"/>
    </row>
    <row r="36" spans="2:16">
      <c r="B36" s="188" t="s">
        <v>171</v>
      </c>
      <c r="C36" s="189">
        <f t="shared" si="1"/>
        <v>13</v>
      </c>
      <c r="D36" s="189">
        <v>2</v>
      </c>
      <c r="E36" s="189">
        <v>3</v>
      </c>
      <c r="F36" s="189">
        <v>7</v>
      </c>
      <c r="G36" s="190">
        <v>1</v>
      </c>
      <c r="H36" s="189"/>
      <c r="I36" s="182"/>
    </row>
    <row r="37" spans="2:16">
      <c r="B37" s="188" t="s">
        <v>146</v>
      </c>
      <c r="C37" s="189">
        <f t="shared" si="1"/>
        <v>1772</v>
      </c>
      <c r="D37" s="189">
        <v>315</v>
      </c>
      <c r="E37" s="189">
        <v>290</v>
      </c>
      <c r="F37" s="189">
        <v>1079</v>
      </c>
      <c r="G37" s="190">
        <v>88</v>
      </c>
      <c r="H37" s="189"/>
      <c r="I37" s="182"/>
    </row>
    <row r="38" spans="2:16">
      <c r="B38" s="188" t="s">
        <v>172</v>
      </c>
      <c r="C38" s="189">
        <f t="shared" si="1"/>
        <v>409</v>
      </c>
      <c r="D38" s="189">
        <v>82</v>
      </c>
      <c r="E38" s="189">
        <v>50</v>
      </c>
      <c r="F38" s="189">
        <v>228</v>
      </c>
      <c r="G38" s="190">
        <v>49</v>
      </c>
      <c r="H38" s="189"/>
      <c r="I38" s="182"/>
    </row>
    <row r="39" spans="2:16" ht="24">
      <c r="B39" s="188" t="s">
        <v>153</v>
      </c>
      <c r="C39" s="189">
        <f t="shared" si="1"/>
        <v>15679</v>
      </c>
      <c r="D39" s="189">
        <v>3084</v>
      </c>
      <c r="E39" s="189">
        <v>2642</v>
      </c>
      <c r="F39" s="189">
        <v>8897</v>
      </c>
      <c r="G39" s="190">
        <v>1056</v>
      </c>
      <c r="H39" s="189"/>
      <c r="I39" s="182"/>
    </row>
    <row r="40" spans="2:16">
      <c r="B40" s="188" t="s">
        <v>173</v>
      </c>
      <c r="C40" s="189">
        <f t="shared" si="1"/>
        <v>31</v>
      </c>
      <c r="D40" s="189">
        <v>1</v>
      </c>
      <c r="E40" s="189">
        <v>7</v>
      </c>
      <c r="F40" s="189">
        <v>21</v>
      </c>
      <c r="G40" s="190">
        <v>2</v>
      </c>
      <c r="H40" s="189"/>
      <c r="I40" s="182"/>
    </row>
    <row r="41" spans="2:16" ht="18.75" customHeight="1">
      <c r="B41" s="188" t="s">
        <v>174</v>
      </c>
      <c r="C41" s="189">
        <f t="shared" si="1"/>
        <v>1</v>
      </c>
      <c r="D41" s="189">
        <v>0</v>
      </c>
      <c r="E41" s="189">
        <v>1</v>
      </c>
      <c r="F41" s="189">
        <v>0</v>
      </c>
      <c r="G41" s="190">
        <v>0</v>
      </c>
      <c r="H41" s="189"/>
      <c r="I41" s="513" t="s">
        <v>175</v>
      </c>
      <c r="J41" s="513"/>
      <c r="K41" s="513"/>
      <c r="L41" s="513"/>
      <c r="M41" s="513"/>
      <c r="N41" s="513"/>
      <c r="O41" s="513"/>
      <c r="P41" s="513"/>
    </row>
    <row r="42" spans="2:16">
      <c r="B42" s="188" t="s">
        <v>176</v>
      </c>
      <c r="C42" s="189">
        <f t="shared" si="1"/>
        <v>2</v>
      </c>
      <c r="D42" s="189">
        <v>0</v>
      </c>
      <c r="E42" s="189">
        <v>0</v>
      </c>
      <c r="F42" s="189">
        <v>2</v>
      </c>
      <c r="G42" s="190">
        <v>0</v>
      </c>
      <c r="H42" s="189"/>
      <c r="I42" s="182"/>
    </row>
    <row r="43" spans="2:16">
      <c r="B43" s="188" t="s">
        <v>177</v>
      </c>
      <c r="C43" s="189">
        <f t="shared" si="1"/>
        <v>159</v>
      </c>
      <c r="D43" s="189">
        <v>23</v>
      </c>
      <c r="E43" s="189">
        <v>17</v>
      </c>
      <c r="F43" s="189">
        <v>107</v>
      </c>
      <c r="G43" s="190">
        <v>12</v>
      </c>
      <c r="H43" s="189"/>
      <c r="I43" s="182"/>
    </row>
    <row r="44" spans="2:16">
      <c r="B44" s="188" t="s">
        <v>178</v>
      </c>
      <c r="C44" s="189">
        <f t="shared" si="1"/>
        <v>18</v>
      </c>
      <c r="D44" s="189">
        <v>6</v>
      </c>
      <c r="E44" s="189">
        <v>4</v>
      </c>
      <c r="F44" s="189">
        <v>6</v>
      </c>
      <c r="G44" s="190">
        <v>2</v>
      </c>
      <c r="H44" s="189"/>
      <c r="I44" s="182"/>
    </row>
    <row r="45" spans="2:16">
      <c r="B45" s="188" t="s">
        <v>179</v>
      </c>
      <c r="C45" s="189">
        <f t="shared" si="1"/>
        <v>127</v>
      </c>
      <c r="D45" s="189">
        <v>33</v>
      </c>
      <c r="E45" s="189">
        <v>14</v>
      </c>
      <c r="F45" s="189">
        <v>67</v>
      </c>
      <c r="G45" s="190">
        <v>13</v>
      </c>
      <c r="H45" s="189"/>
      <c r="I45" s="182"/>
    </row>
    <row r="46" spans="2:16">
      <c r="B46" s="188" t="s">
        <v>151</v>
      </c>
      <c r="C46" s="189">
        <f t="shared" si="1"/>
        <v>4234</v>
      </c>
      <c r="D46" s="189">
        <v>762</v>
      </c>
      <c r="E46" s="189">
        <v>629</v>
      </c>
      <c r="F46" s="189">
        <v>2640</v>
      </c>
      <c r="G46" s="190">
        <v>203</v>
      </c>
      <c r="H46" s="189"/>
      <c r="I46" s="182"/>
    </row>
    <row r="47" spans="2:16">
      <c r="B47" s="188" t="s">
        <v>180</v>
      </c>
      <c r="C47" s="189">
        <f t="shared" si="1"/>
        <v>1</v>
      </c>
      <c r="D47" s="189">
        <v>0</v>
      </c>
      <c r="E47" s="189">
        <v>1</v>
      </c>
      <c r="F47" s="189">
        <v>0</v>
      </c>
      <c r="G47" s="190">
        <v>0</v>
      </c>
      <c r="H47" s="189"/>
      <c r="I47" s="182"/>
    </row>
    <row r="48" spans="2:16" ht="24">
      <c r="B48" s="188" t="s">
        <v>181</v>
      </c>
      <c r="C48" s="189">
        <f t="shared" si="1"/>
        <v>4</v>
      </c>
      <c r="D48" s="189">
        <v>0</v>
      </c>
      <c r="E48" s="189">
        <v>1</v>
      </c>
      <c r="F48" s="189">
        <v>3</v>
      </c>
      <c r="G48" s="190">
        <v>0</v>
      </c>
      <c r="H48" s="189"/>
      <c r="I48" s="182"/>
    </row>
    <row r="49" spans="2:9">
      <c r="B49" s="188" t="s">
        <v>375</v>
      </c>
      <c r="C49" s="189">
        <f t="shared" si="1"/>
        <v>12</v>
      </c>
      <c r="D49" s="189">
        <v>5</v>
      </c>
      <c r="E49" s="189">
        <v>1</v>
      </c>
      <c r="F49" s="189">
        <v>4</v>
      </c>
      <c r="G49" s="190">
        <v>2</v>
      </c>
      <c r="H49" s="189"/>
      <c r="I49" s="182"/>
    </row>
    <row r="50" spans="2:9">
      <c r="B50" s="188" t="s">
        <v>183</v>
      </c>
      <c r="C50" s="189">
        <f t="shared" si="1"/>
        <v>423</v>
      </c>
      <c r="D50" s="189">
        <v>107</v>
      </c>
      <c r="E50" s="189">
        <v>56</v>
      </c>
      <c r="F50" s="189">
        <v>239</v>
      </c>
      <c r="G50" s="190">
        <v>21</v>
      </c>
      <c r="H50" s="189"/>
      <c r="I50" s="182"/>
    </row>
    <row r="51" spans="2:9">
      <c r="B51" s="188" t="s">
        <v>137</v>
      </c>
      <c r="C51" s="189">
        <f t="shared" si="1"/>
        <v>502</v>
      </c>
      <c r="D51" s="189">
        <v>105</v>
      </c>
      <c r="E51" s="189">
        <v>93</v>
      </c>
      <c r="F51" s="189">
        <v>251</v>
      </c>
      <c r="G51" s="190">
        <v>53</v>
      </c>
      <c r="H51" s="189"/>
      <c r="I51" s="182"/>
    </row>
    <row r="52" spans="2:9" ht="24">
      <c r="B52" s="188" t="s">
        <v>186</v>
      </c>
      <c r="C52" s="189">
        <f t="shared" si="1"/>
        <v>65</v>
      </c>
      <c r="D52" s="189">
        <v>9</v>
      </c>
      <c r="E52" s="189">
        <v>13</v>
      </c>
      <c r="F52" s="189">
        <v>41</v>
      </c>
      <c r="G52" s="190">
        <v>2</v>
      </c>
      <c r="H52" s="189"/>
      <c r="I52" s="182"/>
    </row>
    <row r="53" spans="2:9">
      <c r="B53" s="188" t="s">
        <v>187</v>
      </c>
      <c r="C53" s="189">
        <f t="shared" si="1"/>
        <v>18</v>
      </c>
      <c r="D53" s="189">
        <v>2</v>
      </c>
      <c r="E53" s="189">
        <v>5</v>
      </c>
      <c r="F53" s="189">
        <v>11</v>
      </c>
      <c r="G53" s="190">
        <v>0</v>
      </c>
      <c r="H53" s="189"/>
      <c r="I53" s="182"/>
    </row>
    <row r="54" spans="2:9">
      <c r="B54" s="188" t="s">
        <v>22</v>
      </c>
      <c r="C54" s="189">
        <f t="shared" si="1"/>
        <v>39</v>
      </c>
      <c r="D54" s="189">
        <v>5</v>
      </c>
      <c r="E54" s="189">
        <v>10</v>
      </c>
      <c r="F54" s="189">
        <v>23</v>
      </c>
      <c r="G54" s="190">
        <v>1</v>
      </c>
      <c r="H54" s="189"/>
      <c r="I54" s="182"/>
    </row>
    <row r="55" spans="2:9">
      <c r="B55" s="188" t="s">
        <v>188</v>
      </c>
      <c r="C55" s="189">
        <f t="shared" si="1"/>
        <v>275</v>
      </c>
      <c r="D55" s="189">
        <v>49</v>
      </c>
      <c r="E55" s="189">
        <v>42</v>
      </c>
      <c r="F55" s="189">
        <v>167</v>
      </c>
      <c r="G55" s="190">
        <v>17</v>
      </c>
      <c r="H55" s="189"/>
      <c r="I55" s="182"/>
    </row>
    <row r="56" spans="2:9" ht="24">
      <c r="B56" s="188" t="s">
        <v>189</v>
      </c>
      <c r="C56" s="189">
        <f t="shared" si="1"/>
        <v>4</v>
      </c>
      <c r="D56" s="189">
        <v>1</v>
      </c>
      <c r="E56" s="189">
        <v>1</v>
      </c>
      <c r="F56" s="189">
        <v>1</v>
      </c>
      <c r="G56" s="190">
        <v>1</v>
      </c>
      <c r="H56" s="189"/>
      <c r="I56" s="182"/>
    </row>
    <row r="57" spans="2:9">
      <c r="B57" s="188" t="s">
        <v>190</v>
      </c>
      <c r="C57" s="189">
        <f t="shared" si="1"/>
        <v>17</v>
      </c>
      <c r="D57" s="189">
        <v>2</v>
      </c>
      <c r="E57" s="189">
        <v>6</v>
      </c>
      <c r="F57" s="189">
        <v>8</v>
      </c>
      <c r="G57" s="190">
        <v>1</v>
      </c>
      <c r="H57" s="189"/>
      <c r="I57" s="182"/>
    </row>
    <row r="58" spans="2:9">
      <c r="B58" s="188" t="s">
        <v>191</v>
      </c>
      <c r="C58" s="189">
        <f t="shared" si="1"/>
        <v>1</v>
      </c>
      <c r="D58" s="189">
        <v>0</v>
      </c>
      <c r="E58" s="189">
        <v>0</v>
      </c>
      <c r="F58" s="189">
        <v>1</v>
      </c>
      <c r="G58" s="190">
        <v>0</v>
      </c>
      <c r="H58" s="189"/>
      <c r="I58" s="182"/>
    </row>
    <row r="59" spans="2:9" ht="16.5" customHeight="1">
      <c r="B59" s="188" t="s">
        <v>192</v>
      </c>
      <c r="C59" s="189">
        <f t="shared" si="1"/>
        <v>15</v>
      </c>
      <c r="D59" s="189">
        <v>1</v>
      </c>
      <c r="E59" s="189">
        <v>4</v>
      </c>
      <c r="F59" s="189">
        <v>8</v>
      </c>
      <c r="G59" s="190">
        <v>2</v>
      </c>
      <c r="H59" s="189"/>
      <c r="I59" s="182"/>
    </row>
    <row r="60" spans="2:9">
      <c r="B60" s="188" t="s">
        <v>193</v>
      </c>
      <c r="C60" s="189">
        <f t="shared" si="1"/>
        <v>86</v>
      </c>
      <c r="D60" s="189">
        <v>13</v>
      </c>
      <c r="E60" s="189">
        <v>13</v>
      </c>
      <c r="F60" s="189">
        <v>52</v>
      </c>
      <c r="G60" s="190">
        <v>8</v>
      </c>
      <c r="H60" s="189"/>
      <c r="I60" s="182"/>
    </row>
    <row r="61" spans="2:9">
      <c r="B61" s="188" t="s">
        <v>194</v>
      </c>
      <c r="C61" s="189">
        <f t="shared" si="1"/>
        <v>51</v>
      </c>
      <c r="D61" s="189">
        <v>3</v>
      </c>
      <c r="E61" s="189">
        <v>10</v>
      </c>
      <c r="F61" s="189">
        <v>34</v>
      </c>
      <c r="G61" s="190">
        <v>4</v>
      </c>
      <c r="H61" s="189"/>
      <c r="I61" s="182"/>
    </row>
    <row r="62" spans="2:9">
      <c r="B62" s="188" t="s">
        <v>195</v>
      </c>
      <c r="C62" s="189">
        <f t="shared" si="1"/>
        <v>93</v>
      </c>
      <c r="D62" s="189">
        <v>8</v>
      </c>
      <c r="E62" s="189">
        <v>15</v>
      </c>
      <c r="F62" s="189">
        <v>64</v>
      </c>
      <c r="G62" s="190">
        <v>6</v>
      </c>
      <c r="H62" s="189"/>
      <c r="I62" s="182"/>
    </row>
    <row r="63" spans="2:9" ht="24">
      <c r="B63" s="188" t="s">
        <v>197</v>
      </c>
      <c r="C63" s="189">
        <f t="shared" si="1"/>
        <v>16</v>
      </c>
      <c r="D63" s="189">
        <v>2</v>
      </c>
      <c r="E63" s="189">
        <v>4</v>
      </c>
      <c r="F63" s="189">
        <v>10</v>
      </c>
      <c r="G63" s="190">
        <v>0</v>
      </c>
      <c r="H63" s="189"/>
      <c r="I63" s="182"/>
    </row>
    <row r="64" spans="2:9">
      <c r="B64" s="188" t="s">
        <v>198</v>
      </c>
      <c r="C64" s="189">
        <f t="shared" si="1"/>
        <v>4</v>
      </c>
      <c r="D64" s="189">
        <v>1</v>
      </c>
      <c r="E64" s="189">
        <v>1</v>
      </c>
      <c r="F64" s="189">
        <v>2</v>
      </c>
      <c r="G64" s="190">
        <v>0</v>
      </c>
      <c r="H64" s="189"/>
      <c r="I64" s="182"/>
    </row>
    <row r="65" spans="2:9">
      <c r="B65" s="188" t="s">
        <v>199</v>
      </c>
      <c r="C65" s="189">
        <f t="shared" si="1"/>
        <v>10</v>
      </c>
      <c r="D65" s="189">
        <v>0</v>
      </c>
      <c r="E65" s="189">
        <v>2</v>
      </c>
      <c r="F65" s="189">
        <v>8</v>
      </c>
      <c r="G65" s="190">
        <v>0</v>
      </c>
      <c r="H65" s="189"/>
      <c r="I65" s="182"/>
    </row>
    <row r="66" spans="2:9" ht="24">
      <c r="B66" s="188" t="s">
        <v>200</v>
      </c>
      <c r="C66" s="189">
        <f t="shared" si="1"/>
        <v>122</v>
      </c>
      <c r="D66" s="189">
        <v>28</v>
      </c>
      <c r="E66" s="189">
        <v>27</v>
      </c>
      <c r="F66" s="189">
        <v>55</v>
      </c>
      <c r="G66" s="190">
        <v>12</v>
      </c>
      <c r="H66" s="189"/>
      <c r="I66" s="182"/>
    </row>
    <row r="67" spans="2:9" ht="24">
      <c r="B67" s="188" t="s">
        <v>201</v>
      </c>
      <c r="C67" s="189">
        <f t="shared" si="1"/>
        <v>307</v>
      </c>
      <c r="D67" s="189">
        <v>102</v>
      </c>
      <c r="E67" s="189">
        <v>50</v>
      </c>
      <c r="F67" s="189">
        <v>115</v>
      </c>
      <c r="G67" s="190">
        <v>40</v>
      </c>
      <c r="H67" s="189"/>
      <c r="I67" s="182"/>
    </row>
    <row r="68" spans="2:9">
      <c r="B68" s="188" t="s">
        <v>26</v>
      </c>
      <c r="C68" s="189">
        <f t="shared" si="1"/>
        <v>928</v>
      </c>
      <c r="D68" s="189">
        <v>153</v>
      </c>
      <c r="E68" s="189">
        <v>129</v>
      </c>
      <c r="F68" s="189">
        <v>586</v>
      </c>
      <c r="G68" s="190">
        <v>60</v>
      </c>
      <c r="H68" s="189"/>
      <c r="I68" s="182"/>
    </row>
    <row r="69" spans="2:9">
      <c r="B69" s="188" t="s">
        <v>142</v>
      </c>
      <c r="C69" s="189">
        <f t="shared" si="1"/>
        <v>693</v>
      </c>
      <c r="D69" s="189">
        <v>138</v>
      </c>
      <c r="E69" s="189">
        <v>111</v>
      </c>
      <c r="F69" s="189">
        <v>377</v>
      </c>
      <c r="G69" s="190">
        <v>67</v>
      </c>
      <c r="H69" s="189"/>
      <c r="I69" s="182"/>
    </row>
    <row r="70" spans="2:9">
      <c r="B70" s="188" t="s">
        <v>202</v>
      </c>
      <c r="C70" s="189">
        <f t="shared" si="1"/>
        <v>22</v>
      </c>
      <c r="D70" s="189">
        <v>10</v>
      </c>
      <c r="E70" s="189">
        <v>2</v>
      </c>
      <c r="F70" s="189">
        <v>9</v>
      </c>
      <c r="G70" s="190">
        <v>1</v>
      </c>
      <c r="H70" s="189"/>
      <c r="I70" s="182"/>
    </row>
    <row r="71" spans="2:9">
      <c r="B71" s="188" t="s">
        <v>203</v>
      </c>
      <c r="C71" s="189">
        <f t="shared" ref="C71" si="2">+SUM(D71:G71)</f>
        <v>136</v>
      </c>
      <c r="D71" s="189">
        <v>27</v>
      </c>
      <c r="E71" s="189">
        <v>8</v>
      </c>
      <c r="F71" s="189">
        <v>82</v>
      </c>
      <c r="G71" s="190">
        <v>19</v>
      </c>
      <c r="H71" s="189"/>
      <c r="I71" s="182"/>
    </row>
    <row r="72" spans="2:9">
      <c r="B72" s="188" t="s">
        <v>204</v>
      </c>
      <c r="C72" s="189">
        <f>+SUM(D72:G72)</f>
        <v>8</v>
      </c>
      <c r="D72" s="189">
        <v>0</v>
      </c>
      <c r="E72" s="189">
        <v>1</v>
      </c>
      <c r="F72" s="189">
        <v>6</v>
      </c>
      <c r="G72" s="190">
        <v>1</v>
      </c>
      <c r="H72" s="189"/>
      <c r="I72" s="182"/>
    </row>
    <row r="73" spans="2:9" ht="14.25" customHeight="1">
      <c r="B73" s="188" t="s">
        <v>205</v>
      </c>
      <c r="C73" s="189">
        <f t="shared" ref="C73:C78" si="3">+SUM(D73:G73)</f>
        <v>31</v>
      </c>
      <c r="D73" s="189">
        <v>4</v>
      </c>
      <c r="E73" s="189">
        <v>7</v>
      </c>
      <c r="F73" s="189">
        <v>18</v>
      </c>
      <c r="G73" s="190">
        <v>2</v>
      </c>
    </row>
    <row r="74" spans="2:9" ht="19.5" customHeight="1">
      <c r="B74" s="188" t="s">
        <v>149</v>
      </c>
      <c r="C74" s="189">
        <f t="shared" si="3"/>
        <v>4171</v>
      </c>
      <c r="D74" s="189">
        <v>854</v>
      </c>
      <c r="E74" s="189">
        <v>802</v>
      </c>
      <c r="F74" s="189">
        <v>2230</v>
      </c>
      <c r="G74" s="190">
        <v>285</v>
      </c>
      <c r="H74" s="292"/>
    </row>
    <row r="75" spans="2:9">
      <c r="B75" s="188" t="s">
        <v>206</v>
      </c>
      <c r="C75" s="189">
        <f t="shared" si="3"/>
        <v>387</v>
      </c>
      <c r="D75" s="189">
        <v>75</v>
      </c>
      <c r="E75" s="189">
        <v>34</v>
      </c>
      <c r="F75" s="189">
        <v>265</v>
      </c>
      <c r="G75" s="190">
        <v>13</v>
      </c>
    </row>
    <row r="76" spans="2:9">
      <c r="B76" s="188" t="s">
        <v>144</v>
      </c>
      <c r="C76" s="189">
        <f t="shared" si="3"/>
        <v>1467</v>
      </c>
      <c r="D76" s="189">
        <v>263</v>
      </c>
      <c r="E76" s="189">
        <v>206</v>
      </c>
      <c r="F76" s="189">
        <v>929</v>
      </c>
      <c r="G76" s="190">
        <v>69</v>
      </c>
    </row>
    <row r="77" spans="2:9">
      <c r="B77" s="188" t="s">
        <v>140</v>
      </c>
      <c r="C77" s="189">
        <f t="shared" si="3"/>
        <v>692</v>
      </c>
      <c r="D77" s="189">
        <v>125</v>
      </c>
      <c r="E77" s="189">
        <v>123</v>
      </c>
      <c r="F77" s="189">
        <v>389</v>
      </c>
      <c r="G77" s="190">
        <v>55</v>
      </c>
    </row>
    <row r="78" spans="2:9">
      <c r="B78" s="188" t="s">
        <v>29</v>
      </c>
      <c r="C78" s="189">
        <f t="shared" si="3"/>
        <v>3781</v>
      </c>
      <c r="D78" s="189">
        <v>602</v>
      </c>
      <c r="E78" s="189">
        <v>694</v>
      </c>
      <c r="F78" s="189">
        <v>2281</v>
      </c>
      <c r="G78" s="190">
        <v>204</v>
      </c>
    </row>
    <row r="79" spans="2:9" ht="15.75" thickBot="1">
      <c r="B79" s="194" t="s">
        <v>11</v>
      </c>
      <c r="C79" s="195">
        <f>+SUM(D79:G79)</f>
        <v>2152</v>
      </c>
      <c r="D79" s="195">
        <v>196</v>
      </c>
      <c r="E79" s="195">
        <v>803</v>
      </c>
      <c r="F79" s="195">
        <v>1068</v>
      </c>
      <c r="G79" s="196">
        <v>85</v>
      </c>
    </row>
    <row r="81" spans="2:9" ht="19.5" customHeight="1">
      <c r="B81" s="513" t="s">
        <v>372</v>
      </c>
      <c r="C81" s="513"/>
      <c r="D81" s="513"/>
      <c r="E81" s="513"/>
      <c r="F81" s="513"/>
      <c r="G81" s="513"/>
    </row>
    <row r="82" spans="2:9">
      <c r="B82" s="513" t="s">
        <v>382</v>
      </c>
      <c r="C82" s="513"/>
      <c r="D82" s="513"/>
      <c r="E82" s="513"/>
      <c r="F82" s="513"/>
      <c r="G82" s="513"/>
      <c r="H82" s="513"/>
      <c r="I82" s="513"/>
    </row>
  </sheetData>
  <mergeCells count="8">
    <mergeCell ref="B81:G81"/>
    <mergeCell ref="B82:I82"/>
    <mergeCell ref="B1:G1"/>
    <mergeCell ref="B2:G2"/>
    <mergeCell ref="B4:B5"/>
    <mergeCell ref="C4:C5"/>
    <mergeCell ref="D4:G4"/>
    <mergeCell ref="I41:P41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B1:R59"/>
  <sheetViews>
    <sheetView showGridLines="0" workbookViewId="0">
      <selection activeCell="B37" sqref="B37:G37"/>
    </sheetView>
  </sheetViews>
  <sheetFormatPr baseColWidth="10" defaultRowHeight="15"/>
  <cols>
    <col min="1" max="1" width="12" style="285"/>
    <col min="2" max="2" width="30.33203125" style="285" bestFit="1" customWidth="1"/>
    <col min="3" max="3" width="16.5" style="285" customWidth="1"/>
    <col min="4" max="7" width="12" style="285"/>
    <col min="8" max="8" width="12.33203125" style="285" bestFit="1" customWidth="1"/>
    <col min="9" max="11" width="12.1640625" style="285" bestFit="1" customWidth="1"/>
    <col min="12" max="16384" width="12" style="285"/>
  </cols>
  <sheetData>
    <row r="1" spans="2:13">
      <c r="B1" s="511" t="s">
        <v>268</v>
      </c>
      <c r="C1" s="511"/>
      <c r="D1" s="511"/>
      <c r="E1" s="511"/>
      <c r="F1" s="511"/>
      <c r="G1" s="511"/>
    </row>
    <row r="2" spans="2:13">
      <c r="B2" s="512" t="s">
        <v>269</v>
      </c>
      <c r="C2" s="512"/>
      <c r="D2" s="512"/>
      <c r="E2" s="512"/>
      <c r="F2" s="512"/>
      <c r="G2" s="512"/>
    </row>
    <row r="3" spans="2:13" ht="15.75" thickBot="1">
      <c r="H3" s="415"/>
      <c r="I3" s="415"/>
      <c r="J3" s="415"/>
      <c r="K3" s="415"/>
    </row>
    <row r="4" spans="2:13" ht="15.75" thickBot="1">
      <c r="B4" s="522" t="s">
        <v>79</v>
      </c>
      <c r="C4" s="524" t="s">
        <v>31</v>
      </c>
      <c r="D4" s="526" t="s">
        <v>108</v>
      </c>
      <c r="E4" s="527"/>
      <c r="F4" s="528"/>
      <c r="G4" s="529"/>
      <c r="H4" s="215"/>
    </row>
    <row r="5" spans="2:13" ht="25.5" customHeight="1" thickBot="1">
      <c r="B5" s="523"/>
      <c r="C5" s="525"/>
      <c r="D5" s="280" t="s">
        <v>55</v>
      </c>
      <c r="E5" s="280" t="s">
        <v>56</v>
      </c>
      <c r="F5" s="280" t="s">
        <v>261</v>
      </c>
      <c r="G5" s="281" t="s">
        <v>262</v>
      </c>
      <c r="H5" s="215"/>
      <c r="J5" s="530"/>
      <c r="K5" s="530"/>
      <c r="L5" s="530"/>
      <c r="M5" s="530"/>
    </row>
    <row r="6" spans="2:13">
      <c r="B6" s="200" t="s">
        <v>131</v>
      </c>
      <c r="C6" s="216">
        <f>SUM(D6:G6)</f>
        <v>40424</v>
      </c>
      <c r="D6" s="216">
        <f>+SUM(D7:D9)</f>
        <v>7433</v>
      </c>
      <c r="E6" s="216">
        <f>+SUM(E7:E9)</f>
        <v>7161</v>
      </c>
      <c r="F6" s="216">
        <f>+SUM(F7:F9)</f>
        <v>23297</v>
      </c>
      <c r="G6" s="217">
        <f>+SUM(G7:G9)</f>
        <v>2533</v>
      </c>
      <c r="H6" s="215"/>
    </row>
    <row r="7" spans="2:13" ht="15.75" customHeight="1">
      <c r="B7" s="202" t="s">
        <v>210</v>
      </c>
      <c r="C7" s="218">
        <f>SUM(D7:G7)</f>
        <v>30955</v>
      </c>
      <c r="D7" s="218">
        <v>4785</v>
      </c>
      <c r="E7" s="218">
        <v>5165</v>
      </c>
      <c r="F7" s="218">
        <v>19354</v>
      </c>
      <c r="G7" s="219">
        <v>1651</v>
      </c>
      <c r="H7" s="215"/>
    </row>
    <row r="8" spans="2:13">
      <c r="B8" s="202" t="s">
        <v>211</v>
      </c>
      <c r="C8" s="218">
        <f>SUM(D8:G8)</f>
        <v>7225</v>
      </c>
      <c r="D8" s="218">
        <v>1988</v>
      </c>
      <c r="E8" s="218">
        <v>1694</v>
      </c>
      <c r="F8" s="218">
        <v>2717</v>
      </c>
      <c r="G8" s="219">
        <v>826</v>
      </c>
      <c r="H8" s="215"/>
    </row>
    <row r="9" spans="2:13" ht="15.75" thickBot="1">
      <c r="B9" s="204" t="s">
        <v>212</v>
      </c>
      <c r="C9" s="220">
        <f>SUM(D9:G9)</f>
        <v>2244</v>
      </c>
      <c r="D9" s="220">
        <v>660</v>
      </c>
      <c r="E9" s="220">
        <v>302</v>
      </c>
      <c r="F9" s="220">
        <v>1226</v>
      </c>
      <c r="G9" s="221">
        <v>56</v>
      </c>
      <c r="H9" s="215"/>
    </row>
    <row r="10" spans="2:13" ht="8.25" customHeight="1"/>
    <row r="11" spans="2:13" ht="22.5" customHeight="1">
      <c r="B11" s="521"/>
      <c r="C11" s="521"/>
      <c r="D11" s="521"/>
      <c r="E11" s="521"/>
      <c r="F11" s="521"/>
      <c r="G11" s="521"/>
    </row>
    <row r="12" spans="2:13">
      <c r="B12" s="294"/>
    </row>
    <row r="13" spans="2:13">
      <c r="B13" s="294"/>
    </row>
    <row r="14" spans="2:13" ht="24">
      <c r="B14" s="295"/>
      <c r="C14" s="223" t="s">
        <v>31</v>
      </c>
      <c r="D14" s="282" t="s">
        <v>55</v>
      </c>
      <c r="E14" s="282" t="s">
        <v>56</v>
      </c>
      <c r="F14" s="282" t="s">
        <v>261</v>
      </c>
      <c r="G14" s="282" t="s">
        <v>262</v>
      </c>
    </row>
    <row r="15" spans="2:13">
      <c r="B15" s="296" t="s">
        <v>210</v>
      </c>
      <c r="C15" s="297">
        <f>+C7/$C$6</f>
        <v>0.76575796556501086</v>
      </c>
      <c r="D15" s="297">
        <f>+D7/$D$6</f>
        <v>0.64375084084488099</v>
      </c>
      <c r="E15" s="297">
        <f>+E7/$E$6</f>
        <v>0.72126797933249542</v>
      </c>
      <c r="F15" s="297">
        <f>+F7/$F$6</f>
        <v>0.83075074043868313</v>
      </c>
      <c r="G15" s="297">
        <f>+G7/$G$6</f>
        <v>0.65179628898539277</v>
      </c>
    </row>
    <row r="16" spans="2:13">
      <c r="B16" s="296" t="s">
        <v>211</v>
      </c>
      <c r="C16" s="297">
        <f>+C8/$C$6</f>
        <v>0.17873045715416583</v>
      </c>
      <c r="D16" s="297">
        <f>+D8/$D$6</f>
        <v>0.26745593972823895</v>
      </c>
      <c r="E16" s="297">
        <f>+E8/$E$6</f>
        <v>0.23655913978494625</v>
      </c>
      <c r="F16" s="297">
        <f>+F8/$F$6</f>
        <v>0.11662445808473194</v>
      </c>
      <c r="G16" s="297">
        <f>+G8/$G$6</f>
        <v>0.32609553888669562</v>
      </c>
    </row>
    <row r="17" spans="2:15">
      <c r="B17" s="296" t="s">
        <v>212</v>
      </c>
      <c r="C17" s="297">
        <f>+C9/$C$6</f>
        <v>5.5511577280823274E-2</v>
      </c>
      <c r="D17" s="297">
        <f>+D9/$D$6</f>
        <v>8.8793219426880135E-2</v>
      </c>
      <c r="E17" s="297">
        <f>+E9/$E$6</f>
        <v>4.21728808825583E-2</v>
      </c>
      <c r="F17" s="297">
        <f>+F9/$F$6</f>
        <v>5.2624801476584965E-2</v>
      </c>
      <c r="G17" s="297">
        <f>+G9/$G$6</f>
        <v>2.2108172127911566E-2</v>
      </c>
    </row>
    <row r="21" spans="2:15" ht="8.25" customHeight="1"/>
    <row r="22" spans="2:15" ht="23.25" customHeight="1">
      <c r="J22" s="521"/>
      <c r="K22" s="521"/>
      <c r="L22" s="521"/>
      <c r="M22" s="521"/>
      <c r="N22" s="521"/>
      <c r="O22" s="521"/>
    </row>
    <row r="28" spans="2:15">
      <c r="O28" s="226"/>
    </row>
    <row r="29" spans="2:15">
      <c r="O29" s="226"/>
    </row>
    <row r="30" spans="2:15">
      <c r="O30" s="226"/>
    </row>
    <row r="31" spans="2:15">
      <c r="O31" s="226"/>
    </row>
    <row r="32" spans="2:15">
      <c r="O32" s="226"/>
    </row>
    <row r="33" spans="2:18">
      <c r="O33" s="226"/>
    </row>
    <row r="34" spans="2:18">
      <c r="O34" s="226"/>
    </row>
    <row r="35" spans="2:18">
      <c r="O35" s="226"/>
    </row>
    <row r="37" spans="2:18" ht="24.75" customHeight="1">
      <c r="B37" s="513" t="s">
        <v>372</v>
      </c>
      <c r="C37" s="513"/>
      <c r="D37" s="513"/>
      <c r="E37" s="513"/>
      <c r="F37" s="513"/>
      <c r="G37" s="513"/>
    </row>
    <row r="48" spans="2:18">
      <c r="R48" s="226"/>
    </row>
    <row r="53" spans="8:8">
      <c r="H53" s="227"/>
    </row>
    <row r="54" spans="8:8">
      <c r="H54" s="227"/>
    </row>
    <row r="55" spans="8:8">
      <c r="H55" s="227"/>
    </row>
    <row r="56" spans="8:8">
      <c r="H56" s="227"/>
    </row>
    <row r="57" spans="8:8">
      <c r="H57" s="227"/>
    </row>
    <row r="58" spans="8:8">
      <c r="H58" s="227"/>
    </row>
    <row r="59" spans="8:8">
      <c r="H59" s="227"/>
    </row>
  </sheetData>
  <mergeCells count="9">
    <mergeCell ref="B11:G11"/>
    <mergeCell ref="J22:O22"/>
    <mergeCell ref="B37:G37"/>
    <mergeCell ref="B1:G1"/>
    <mergeCell ref="B2:G2"/>
    <mergeCell ref="B4:B5"/>
    <mergeCell ref="C4:C5"/>
    <mergeCell ref="D4:G4"/>
    <mergeCell ref="J5:M5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B1:O97"/>
  <sheetViews>
    <sheetView showGridLines="0" workbookViewId="0">
      <selection activeCell="B6" sqref="B6"/>
    </sheetView>
  </sheetViews>
  <sheetFormatPr baseColWidth="10" defaultRowHeight="15"/>
  <cols>
    <col min="1" max="1" width="12" style="285"/>
    <col min="2" max="2" width="20.83203125" style="293" customWidth="1"/>
    <col min="3" max="3" width="15.1640625" style="293" customWidth="1"/>
    <col min="4" max="7" width="15.83203125" style="285" customWidth="1"/>
    <col min="8" max="16384" width="12" style="285"/>
  </cols>
  <sheetData>
    <row r="1" spans="2:9">
      <c r="B1" s="511" t="s">
        <v>270</v>
      </c>
      <c r="C1" s="511"/>
      <c r="D1" s="511"/>
      <c r="E1" s="511"/>
      <c r="F1" s="511"/>
      <c r="G1" s="511"/>
    </row>
    <row r="2" spans="2:9">
      <c r="B2" s="512" t="s">
        <v>271</v>
      </c>
      <c r="C2" s="512"/>
      <c r="D2" s="512"/>
      <c r="E2" s="512"/>
      <c r="F2" s="512"/>
      <c r="G2" s="512"/>
      <c r="H2" s="198"/>
      <c r="I2" s="199"/>
    </row>
    <row r="3" spans="2:9" ht="15.75" thickBot="1">
      <c r="B3" s="463"/>
      <c r="C3" s="463"/>
      <c r="D3" s="463"/>
      <c r="E3" s="463"/>
      <c r="F3" s="463"/>
      <c r="G3" s="463"/>
      <c r="H3" s="463"/>
      <c r="I3" s="199"/>
    </row>
    <row r="4" spans="2:9" ht="15.75" thickBot="1">
      <c r="B4" s="522" t="s">
        <v>85</v>
      </c>
      <c r="C4" s="524" t="s">
        <v>31</v>
      </c>
      <c r="D4" s="531" t="s">
        <v>108</v>
      </c>
      <c r="E4" s="532"/>
      <c r="F4" s="528"/>
      <c r="G4" s="529"/>
      <c r="I4" s="199"/>
    </row>
    <row r="5" spans="2:9" ht="24.75" thickBot="1">
      <c r="B5" s="523"/>
      <c r="C5" s="525"/>
      <c r="D5" s="283" t="s">
        <v>55</v>
      </c>
      <c r="E5" s="280" t="s">
        <v>56</v>
      </c>
      <c r="F5" s="280" t="s">
        <v>261</v>
      </c>
      <c r="G5" s="284" t="s">
        <v>58</v>
      </c>
      <c r="I5" s="199"/>
    </row>
    <row r="6" spans="2:9" ht="16.5" customHeight="1">
      <c r="B6" s="200" t="s">
        <v>394</v>
      </c>
      <c r="C6" s="76">
        <f t="shared" ref="C6:C16" si="0">+SUM(D6:G6)</f>
        <v>40423.75</v>
      </c>
      <c r="D6" s="76">
        <f>SUM(D7:D17)</f>
        <v>7432.75</v>
      </c>
      <c r="E6" s="76">
        <v>7161</v>
      </c>
      <c r="F6" s="76">
        <v>23297</v>
      </c>
      <c r="G6" s="201">
        <v>2533</v>
      </c>
      <c r="I6" s="199"/>
    </row>
    <row r="7" spans="2:9" ht="18.75" customHeight="1">
      <c r="B7" s="202" t="s">
        <v>1</v>
      </c>
      <c r="C7" s="74">
        <f t="shared" si="0"/>
        <v>27993</v>
      </c>
      <c r="D7" s="74">
        <v>5464</v>
      </c>
      <c r="E7" s="74">
        <v>4608</v>
      </c>
      <c r="F7" s="74">
        <v>16104</v>
      </c>
      <c r="G7" s="203">
        <v>1817</v>
      </c>
      <c r="I7" s="199"/>
    </row>
    <row r="8" spans="2:9" ht="18.75" customHeight="1">
      <c r="B8" s="202" t="s">
        <v>2</v>
      </c>
      <c r="C8" s="74">
        <f t="shared" si="0"/>
        <v>5941</v>
      </c>
      <c r="D8" s="74">
        <v>1064</v>
      </c>
      <c r="E8" s="74">
        <v>1113</v>
      </c>
      <c r="F8" s="74">
        <v>3430</v>
      </c>
      <c r="G8" s="203">
        <v>334</v>
      </c>
      <c r="I8" s="199"/>
    </row>
    <row r="9" spans="2:9" ht="18.75" customHeight="1">
      <c r="B9" s="202" t="s">
        <v>3</v>
      </c>
      <c r="C9" s="74">
        <f t="shared" si="0"/>
        <v>3121</v>
      </c>
      <c r="D9" s="74">
        <v>487</v>
      </c>
      <c r="E9" s="74">
        <v>390</v>
      </c>
      <c r="F9" s="74">
        <v>2114</v>
      </c>
      <c r="G9" s="203">
        <v>130</v>
      </c>
      <c r="I9" s="199"/>
    </row>
    <row r="10" spans="2:9" ht="18.75" customHeight="1">
      <c r="B10" s="202" t="s">
        <v>4</v>
      </c>
      <c r="C10" s="74">
        <f t="shared" si="0"/>
        <v>394</v>
      </c>
      <c r="D10" s="74">
        <v>39</v>
      </c>
      <c r="E10" s="74">
        <v>95</v>
      </c>
      <c r="F10" s="74">
        <v>246</v>
      </c>
      <c r="G10" s="203">
        <v>14</v>
      </c>
      <c r="I10" s="199"/>
    </row>
    <row r="11" spans="2:9" ht="18.75" customHeight="1">
      <c r="B11" s="202" t="s">
        <v>5</v>
      </c>
      <c r="C11" s="74">
        <f t="shared" si="0"/>
        <v>274</v>
      </c>
      <c r="D11" s="74">
        <v>103</v>
      </c>
      <c r="E11" s="74">
        <v>58</v>
      </c>
      <c r="F11" s="74">
        <v>111</v>
      </c>
      <c r="G11" s="203">
        <v>2</v>
      </c>
      <c r="I11" s="199"/>
    </row>
    <row r="12" spans="2:9" ht="18.75" customHeight="1">
      <c r="B12" s="202" t="s">
        <v>6</v>
      </c>
      <c r="C12" s="74">
        <f t="shared" si="0"/>
        <v>133</v>
      </c>
      <c r="D12" s="74">
        <v>20</v>
      </c>
      <c r="E12" s="74">
        <v>31</v>
      </c>
      <c r="F12" s="74">
        <v>73</v>
      </c>
      <c r="G12" s="203">
        <v>9</v>
      </c>
      <c r="I12" s="199"/>
    </row>
    <row r="13" spans="2:9" ht="18.75" customHeight="1">
      <c r="B13" s="202" t="s">
        <v>7</v>
      </c>
      <c r="C13" s="74">
        <f t="shared" si="0"/>
        <v>88</v>
      </c>
      <c r="D13" s="74">
        <v>17</v>
      </c>
      <c r="E13" s="74">
        <v>18</v>
      </c>
      <c r="F13" s="74">
        <v>52</v>
      </c>
      <c r="G13" s="203">
        <v>1</v>
      </c>
      <c r="I13" s="199"/>
    </row>
    <row r="14" spans="2:9" ht="18.75" customHeight="1">
      <c r="B14" s="202" t="s">
        <v>8</v>
      </c>
      <c r="C14" s="74">
        <f t="shared" si="0"/>
        <v>22</v>
      </c>
      <c r="D14" s="74">
        <v>3</v>
      </c>
      <c r="E14" s="74">
        <v>5</v>
      </c>
      <c r="F14" s="74">
        <v>13</v>
      </c>
      <c r="G14" s="203">
        <v>1</v>
      </c>
      <c r="I14" s="199"/>
    </row>
    <row r="15" spans="2:9" ht="18.75" customHeight="1">
      <c r="B15" s="202" t="s">
        <v>9</v>
      </c>
      <c r="C15" s="74">
        <f t="shared" si="0"/>
        <v>8</v>
      </c>
      <c r="D15" s="74">
        <v>1</v>
      </c>
      <c r="E15" s="74">
        <v>0</v>
      </c>
      <c r="F15" s="74">
        <v>5</v>
      </c>
      <c r="G15" s="203">
        <v>2</v>
      </c>
      <c r="I15" s="199"/>
    </row>
    <row r="16" spans="2:9" ht="18.75" customHeight="1">
      <c r="B16" s="202" t="s">
        <v>10</v>
      </c>
      <c r="C16" s="74">
        <f t="shared" si="0"/>
        <v>28</v>
      </c>
      <c r="D16" s="74">
        <v>2</v>
      </c>
      <c r="E16" s="74">
        <v>5</v>
      </c>
      <c r="F16" s="74">
        <v>21</v>
      </c>
      <c r="G16" s="203">
        <v>0</v>
      </c>
      <c r="I16" s="199"/>
    </row>
    <row r="17" spans="2:15" ht="15.75" thickBot="1">
      <c r="B17" s="204" t="s">
        <v>11</v>
      </c>
      <c r="C17" s="205">
        <f>+SUM(D17:G17)</f>
        <v>2421.75</v>
      </c>
      <c r="D17" s="205">
        <v>232.75</v>
      </c>
      <c r="E17" s="205">
        <v>838</v>
      </c>
      <c r="F17" s="205">
        <v>1128</v>
      </c>
      <c r="G17" s="206">
        <v>223</v>
      </c>
      <c r="I17" s="199"/>
    </row>
    <row r="18" spans="2:15" ht="9" customHeight="1">
      <c r="I18" s="199"/>
    </row>
    <row r="19" spans="2:15" ht="24.75" customHeight="1">
      <c r="B19" s="513" t="s">
        <v>88</v>
      </c>
      <c r="C19" s="513"/>
      <c r="D19" s="513"/>
      <c r="E19" s="513"/>
      <c r="F19" s="513"/>
      <c r="G19" s="513"/>
      <c r="J19" s="513" t="s">
        <v>372</v>
      </c>
      <c r="K19" s="513"/>
      <c r="L19" s="513"/>
      <c r="M19" s="513"/>
      <c r="N19" s="513"/>
      <c r="O19" s="513"/>
    </row>
    <row r="22" spans="2:15" ht="15.75" thickBot="1"/>
    <row r="23" spans="2:15" ht="15.75" thickBot="1">
      <c r="B23" s="465" t="s">
        <v>85</v>
      </c>
      <c r="C23" s="467" t="s">
        <v>31</v>
      </c>
      <c r="D23" s="469" t="s">
        <v>108</v>
      </c>
      <c r="E23" s="470"/>
      <c r="F23" s="482"/>
      <c r="G23" s="471"/>
    </row>
    <row r="24" spans="2:15" ht="24">
      <c r="B24" s="466"/>
      <c r="C24" s="468"/>
      <c r="D24" s="240" t="s">
        <v>55</v>
      </c>
      <c r="E24" s="207" t="s">
        <v>56</v>
      </c>
      <c r="F24" s="207" t="s">
        <v>261</v>
      </c>
      <c r="G24" s="242" t="s">
        <v>58</v>
      </c>
    </row>
    <row r="25" spans="2:15">
      <c r="B25" s="209" t="s">
        <v>31</v>
      </c>
      <c r="C25" s="298">
        <f>+C6/$C$6</f>
        <v>1</v>
      </c>
      <c r="D25" s="298">
        <f>+D6/D6</f>
        <v>1</v>
      </c>
      <c r="E25" s="298">
        <f>+E6/E6</f>
        <v>1</v>
      </c>
      <c r="F25" s="298">
        <f>+F6/F6</f>
        <v>1</v>
      </c>
      <c r="G25" s="298">
        <f>+G6/G6</f>
        <v>1</v>
      </c>
    </row>
    <row r="26" spans="2:15">
      <c r="B26" s="211" t="s">
        <v>11</v>
      </c>
      <c r="C26" s="299">
        <f>+C17/$C$6</f>
        <v>5.9909088097962214E-2</v>
      </c>
      <c r="D26" s="299">
        <f>+D17/$D$6</f>
        <v>3.1314116578655272E-2</v>
      </c>
      <c r="E26" s="299">
        <f>+E17/$E$6</f>
        <v>0.11702276218405251</v>
      </c>
      <c r="F26" s="299">
        <f>+F17/$F$6</f>
        <v>4.8418251276988455E-2</v>
      </c>
      <c r="G26" s="299">
        <f>+G17/G6</f>
        <v>8.8037899723647853E-2</v>
      </c>
    </row>
    <row r="27" spans="2:15">
      <c r="B27" s="211" t="s">
        <v>10</v>
      </c>
      <c r="C27" s="299">
        <f>+C16/$C$6</f>
        <v>6.9266211076409291E-4</v>
      </c>
      <c r="D27" s="299">
        <f>+D16/$D$6</f>
        <v>2.6907941206148463E-4</v>
      </c>
      <c r="E27" s="299">
        <f>+E16/$E$6</f>
        <v>6.9822650467811758E-4</v>
      </c>
      <c r="F27" s="299">
        <f>+F16/$F$6</f>
        <v>9.0140361419925315E-4</v>
      </c>
      <c r="G27" s="299">
        <f>+G16/G6</f>
        <v>0</v>
      </c>
    </row>
    <row r="28" spans="2:15">
      <c r="B28" s="211" t="s">
        <v>9</v>
      </c>
      <c r="C28" s="299">
        <f>+C15/$C$6</f>
        <v>1.9790346021831225E-4</v>
      </c>
      <c r="D28" s="299">
        <f>+D15/$D$6</f>
        <v>1.3453970603074231E-4</v>
      </c>
      <c r="E28" s="299">
        <f>+E15/$E$6</f>
        <v>0</v>
      </c>
      <c r="F28" s="299">
        <f>+F15/$F$6</f>
        <v>2.1461990814267932E-4</v>
      </c>
      <c r="G28" s="299">
        <f>+G15/G6</f>
        <v>7.8957757599684166E-4</v>
      </c>
    </row>
    <row r="29" spans="2:15">
      <c r="B29" s="211" t="s">
        <v>8</v>
      </c>
      <c r="C29" s="299">
        <f>+C14/$C$6</f>
        <v>5.4423451560035873E-4</v>
      </c>
      <c r="D29" s="299">
        <f>+D14/$D$6</f>
        <v>4.0361911809222694E-4</v>
      </c>
      <c r="E29" s="299">
        <f>+E14/$E$6</f>
        <v>6.9822650467811758E-4</v>
      </c>
      <c r="F29" s="299">
        <f>+F14/$F$6</f>
        <v>5.5801176117096618E-4</v>
      </c>
      <c r="G29" s="299">
        <f>+G14/G6</f>
        <v>3.9478878799842083E-4</v>
      </c>
    </row>
    <row r="30" spans="2:15">
      <c r="B30" s="211" t="s">
        <v>7</v>
      </c>
      <c r="C30" s="299">
        <f>+C13/$C$6</f>
        <v>2.1769380624014349E-3</v>
      </c>
      <c r="D30" s="299">
        <f>+D13/$D$6</f>
        <v>2.2871750025226195E-3</v>
      </c>
      <c r="E30" s="299">
        <f>+E13/$E$6</f>
        <v>2.5136154168412233E-3</v>
      </c>
      <c r="F30" s="299">
        <f>+F13/$F$6</f>
        <v>2.2320470446838647E-3</v>
      </c>
      <c r="G30" s="299">
        <f>+G13/G6</f>
        <v>3.9478878799842083E-4</v>
      </c>
    </row>
    <row r="31" spans="2:15" ht="17.25" customHeight="1">
      <c r="B31" s="211" t="s">
        <v>6</v>
      </c>
      <c r="C31" s="299">
        <f>+C12/$C$6</f>
        <v>3.290145026129441E-3</v>
      </c>
      <c r="D31" s="299">
        <f>+D12/$D$6</f>
        <v>2.6907941206148465E-3</v>
      </c>
      <c r="E31" s="299">
        <f>+E12/$E$6</f>
        <v>4.329004329004329E-3</v>
      </c>
      <c r="F31" s="299">
        <f>+F12/$F$6</f>
        <v>3.1334506588831181E-3</v>
      </c>
      <c r="G31" s="299">
        <f>+G12/G6</f>
        <v>3.5530990919857876E-3</v>
      </c>
    </row>
    <row r="32" spans="2:15">
      <c r="B32" s="211" t="s">
        <v>5</v>
      </c>
      <c r="C32" s="299">
        <f>+C11/$C$6</f>
        <v>6.7781935124771944E-3</v>
      </c>
      <c r="D32" s="299">
        <f>+D11/$D$6</f>
        <v>1.385758972116646E-2</v>
      </c>
      <c r="E32" s="299">
        <f>+E11/$E$6</f>
        <v>8.0994274542661639E-3</v>
      </c>
      <c r="F32" s="299">
        <f>+F11/$F$6</f>
        <v>4.7645619607674808E-3</v>
      </c>
      <c r="G32" s="299">
        <f>+G11/G6</f>
        <v>7.8957757599684166E-4</v>
      </c>
    </row>
    <row r="33" spans="2:10">
      <c r="B33" s="211" t="s">
        <v>4</v>
      </c>
      <c r="C33" s="299">
        <f>+C10/$C$6</f>
        <v>9.7467454157518785E-3</v>
      </c>
      <c r="D33" s="299">
        <f>+D10/$D$6</f>
        <v>5.2470485351989509E-3</v>
      </c>
      <c r="E33" s="299">
        <f>+E10/$E$6</f>
        <v>1.3266303588884235E-2</v>
      </c>
      <c r="F33" s="299">
        <f>+F10/$F$6</f>
        <v>1.0559299480619823E-2</v>
      </c>
      <c r="G33" s="299">
        <f>+G10/G6</f>
        <v>5.5270430319778914E-3</v>
      </c>
    </row>
    <row r="34" spans="2:10">
      <c r="B34" s="211" t="s">
        <v>3</v>
      </c>
      <c r="C34" s="299">
        <f>+C9/$C$6</f>
        <v>7.7207087417669074E-2</v>
      </c>
      <c r="D34" s="299">
        <f>+D9/$D$6</f>
        <v>6.5520836836971505E-2</v>
      </c>
      <c r="E34" s="299">
        <f>+E9/$E$6</f>
        <v>5.446166736489317E-2</v>
      </c>
      <c r="F34" s="299">
        <f>+F9/$F$6</f>
        <v>9.0741297162724818E-2</v>
      </c>
      <c r="G34" s="299">
        <f>+G9/G6</f>
        <v>5.1322542439794706E-2</v>
      </c>
    </row>
    <row r="35" spans="2:10">
      <c r="B35" s="211" t="s">
        <v>2</v>
      </c>
      <c r="C35" s="299">
        <f>+C8/$C$6</f>
        <v>0.14696805714462413</v>
      </c>
      <c r="D35" s="299">
        <f>+D8/$D$6</f>
        <v>0.14315024721670982</v>
      </c>
      <c r="E35" s="299">
        <f>+E8/$E$6</f>
        <v>0.15542521994134897</v>
      </c>
      <c r="F35" s="299">
        <f>+F8/$F$6</f>
        <v>0.14722925698587802</v>
      </c>
      <c r="G35" s="299">
        <f>+G8/G6</f>
        <v>0.13185945519147257</v>
      </c>
    </row>
    <row r="36" spans="2:10">
      <c r="B36" s="211" t="s">
        <v>1</v>
      </c>
      <c r="C36" s="299">
        <f>+C7/$C$6</f>
        <v>0.69248894523640192</v>
      </c>
      <c r="D36" s="299">
        <f>+D7/$D$6</f>
        <v>0.73512495375197606</v>
      </c>
      <c r="E36" s="299">
        <f>+E7/$E$6</f>
        <v>0.64348554671135316</v>
      </c>
      <c r="F36" s="299">
        <f>+F7/$F$6</f>
        <v>0.69124780014594156</v>
      </c>
      <c r="G36" s="299">
        <f>+G7/G6</f>
        <v>0.71733122779313063</v>
      </c>
    </row>
    <row r="38" spans="2:10" ht="15.75" thickBot="1">
      <c r="J38" s="294" t="s">
        <v>208</v>
      </c>
    </row>
    <row r="39" spans="2:10" ht="15.75" thickBot="1">
      <c r="B39" s="465" t="s">
        <v>85</v>
      </c>
      <c r="C39" s="467" t="s">
        <v>31</v>
      </c>
      <c r="D39" s="469" t="s">
        <v>108</v>
      </c>
      <c r="E39" s="470"/>
      <c r="F39" s="482"/>
      <c r="G39" s="471"/>
    </row>
    <row r="40" spans="2:10" ht="24">
      <c r="B40" s="466"/>
      <c r="C40" s="468"/>
      <c r="D40" s="240" t="s">
        <v>55</v>
      </c>
      <c r="E40" s="207" t="s">
        <v>56</v>
      </c>
      <c r="F40" s="207" t="s">
        <v>261</v>
      </c>
      <c r="G40" s="242" t="s">
        <v>262</v>
      </c>
    </row>
    <row r="41" spans="2:10">
      <c r="B41" s="209" t="s">
        <v>31</v>
      </c>
      <c r="C41" s="298">
        <f>+C6/$C$6</f>
        <v>1</v>
      </c>
      <c r="D41" s="298">
        <f>+D6/$D$6</f>
        <v>1</v>
      </c>
      <c r="E41" s="298">
        <f>+E6/$E$6</f>
        <v>1</v>
      </c>
      <c r="F41" s="298">
        <f>+F6/$F$6</f>
        <v>1</v>
      </c>
      <c r="G41" s="298">
        <f>+G6/$G$6</f>
        <v>1</v>
      </c>
    </row>
    <row r="42" spans="2:10">
      <c r="B42" s="211" t="s">
        <v>1</v>
      </c>
      <c r="C42" s="299">
        <f>+C7/$C$6</f>
        <v>0.69248894523640192</v>
      </c>
      <c r="D42" s="299">
        <f>+D7/$D$6</f>
        <v>0.73512495375197606</v>
      </c>
      <c r="E42" s="299">
        <f>+E7/$E$6</f>
        <v>0.64348554671135316</v>
      </c>
      <c r="F42" s="299">
        <f>+F7/$F$6</f>
        <v>0.69124780014594156</v>
      </c>
      <c r="G42" s="299">
        <f>+G7/$G$6</f>
        <v>0.71733122779313063</v>
      </c>
    </row>
    <row r="43" spans="2:10">
      <c r="B43" s="211" t="s">
        <v>2</v>
      </c>
      <c r="C43" s="299">
        <f t="shared" ref="C43:C52" si="1">+C8/$C$6</f>
        <v>0.14696805714462413</v>
      </c>
      <c r="D43" s="299">
        <f t="shared" ref="D43:D52" si="2">+D8/$D$6</f>
        <v>0.14315024721670982</v>
      </c>
      <c r="E43" s="299">
        <f t="shared" ref="E43:E52" si="3">+E8/$E$6</f>
        <v>0.15542521994134897</v>
      </c>
      <c r="F43" s="299">
        <f t="shared" ref="F43:F52" si="4">+F8/$F$6</f>
        <v>0.14722925698587802</v>
      </c>
      <c r="G43" s="299">
        <f t="shared" ref="G43:G52" si="5">+G8/$G$6</f>
        <v>0.13185945519147257</v>
      </c>
    </row>
    <row r="44" spans="2:10">
      <c r="B44" s="211" t="s">
        <v>3</v>
      </c>
      <c r="C44" s="299">
        <f t="shared" si="1"/>
        <v>7.7207087417669074E-2</v>
      </c>
      <c r="D44" s="299">
        <f t="shared" si="2"/>
        <v>6.5520836836971505E-2</v>
      </c>
      <c r="E44" s="299">
        <f t="shared" si="3"/>
        <v>5.446166736489317E-2</v>
      </c>
      <c r="F44" s="299">
        <f t="shared" si="4"/>
        <v>9.0741297162724818E-2</v>
      </c>
      <c r="G44" s="299">
        <f t="shared" si="5"/>
        <v>5.1322542439794706E-2</v>
      </c>
    </row>
    <row r="45" spans="2:10">
      <c r="B45" s="211" t="s">
        <v>4</v>
      </c>
      <c r="C45" s="299">
        <f t="shared" si="1"/>
        <v>9.7467454157518785E-3</v>
      </c>
      <c r="D45" s="299">
        <f t="shared" si="2"/>
        <v>5.2470485351989509E-3</v>
      </c>
      <c r="E45" s="299">
        <f t="shared" si="3"/>
        <v>1.3266303588884235E-2</v>
      </c>
      <c r="F45" s="299">
        <f t="shared" si="4"/>
        <v>1.0559299480619823E-2</v>
      </c>
      <c r="G45" s="299">
        <f t="shared" si="5"/>
        <v>5.5270430319778914E-3</v>
      </c>
    </row>
    <row r="46" spans="2:10">
      <c r="B46" s="211" t="s">
        <v>5</v>
      </c>
      <c r="C46" s="299">
        <f t="shared" si="1"/>
        <v>6.7781935124771944E-3</v>
      </c>
      <c r="D46" s="299">
        <f t="shared" si="2"/>
        <v>1.385758972116646E-2</v>
      </c>
      <c r="E46" s="299">
        <f t="shared" si="3"/>
        <v>8.0994274542661639E-3</v>
      </c>
      <c r="F46" s="299">
        <f t="shared" si="4"/>
        <v>4.7645619607674808E-3</v>
      </c>
      <c r="G46" s="299">
        <f t="shared" si="5"/>
        <v>7.8957757599684166E-4</v>
      </c>
    </row>
    <row r="47" spans="2:10">
      <c r="B47" s="211" t="s">
        <v>6</v>
      </c>
      <c r="C47" s="299">
        <f t="shared" si="1"/>
        <v>3.290145026129441E-3</v>
      </c>
      <c r="D47" s="299">
        <f t="shared" si="2"/>
        <v>2.6907941206148465E-3</v>
      </c>
      <c r="E47" s="299">
        <f t="shared" si="3"/>
        <v>4.329004329004329E-3</v>
      </c>
      <c r="F47" s="299">
        <f t="shared" si="4"/>
        <v>3.1334506588831181E-3</v>
      </c>
      <c r="G47" s="299">
        <f t="shared" si="5"/>
        <v>3.5530990919857876E-3</v>
      </c>
    </row>
    <row r="48" spans="2:10">
      <c r="B48" s="211" t="s">
        <v>7</v>
      </c>
      <c r="C48" s="299">
        <f t="shared" si="1"/>
        <v>2.1769380624014349E-3</v>
      </c>
      <c r="D48" s="299">
        <f t="shared" si="2"/>
        <v>2.2871750025226195E-3</v>
      </c>
      <c r="E48" s="299">
        <f t="shared" si="3"/>
        <v>2.5136154168412233E-3</v>
      </c>
      <c r="F48" s="299">
        <f t="shared" si="4"/>
        <v>2.2320470446838647E-3</v>
      </c>
      <c r="G48" s="299">
        <f t="shared" si="5"/>
        <v>3.9478878799842083E-4</v>
      </c>
    </row>
    <row r="49" spans="2:7">
      <c r="B49" s="211" t="s">
        <v>8</v>
      </c>
      <c r="C49" s="299">
        <f t="shared" si="1"/>
        <v>5.4423451560035873E-4</v>
      </c>
      <c r="D49" s="299">
        <f t="shared" si="2"/>
        <v>4.0361911809222694E-4</v>
      </c>
      <c r="E49" s="299">
        <f t="shared" si="3"/>
        <v>6.9822650467811758E-4</v>
      </c>
      <c r="F49" s="299">
        <f t="shared" si="4"/>
        <v>5.5801176117096618E-4</v>
      </c>
      <c r="G49" s="299">
        <f t="shared" si="5"/>
        <v>3.9478878799842083E-4</v>
      </c>
    </row>
    <row r="50" spans="2:7">
      <c r="B50" s="211" t="s">
        <v>9</v>
      </c>
      <c r="C50" s="299">
        <f t="shared" si="1"/>
        <v>1.9790346021831225E-4</v>
      </c>
      <c r="D50" s="299">
        <f t="shared" si="2"/>
        <v>1.3453970603074231E-4</v>
      </c>
      <c r="E50" s="299">
        <f t="shared" si="3"/>
        <v>0</v>
      </c>
      <c r="F50" s="299">
        <f t="shared" si="4"/>
        <v>2.1461990814267932E-4</v>
      </c>
      <c r="G50" s="299">
        <f t="shared" si="5"/>
        <v>7.8957757599684166E-4</v>
      </c>
    </row>
    <row r="51" spans="2:7">
      <c r="B51" s="211" t="s">
        <v>10</v>
      </c>
      <c r="C51" s="299">
        <f t="shared" si="1"/>
        <v>6.9266211076409291E-4</v>
      </c>
      <c r="D51" s="299">
        <f t="shared" si="2"/>
        <v>2.6907941206148463E-4</v>
      </c>
      <c r="E51" s="299">
        <f t="shared" si="3"/>
        <v>6.9822650467811758E-4</v>
      </c>
      <c r="F51" s="299">
        <f t="shared" si="4"/>
        <v>9.0140361419925315E-4</v>
      </c>
      <c r="G51" s="299">
        <f t="shared" si="5"/>
        <v>0</v>
      </c>
    </row>
    <row r="52" spans="2:7">
      <c r="B52" s="211" t="s">
        <v>11</v>
      </c>
      <c r="C52" s="299">
        <f t="shared" si="1"/>
        <v>5.9909088097962214E-2</v>
      </c>
      <c r="D52" s="299">
        <f t="shared" si="2"/>
        <v>3.1314116578655272E-2</v>
      </c>
      <c r="E52" s="299">
        <f t="shared" si="3"/>
        <v>0.11702276218405251</v>
      </c>
      <c r="F52" s="299">
        <f t="shared" si="4"/>
        <v>4.8418251276988455E-2</v>
      </c>
      <c r="G52" s="299">
        <f t="shared" si="5"/>
        <v>8.8037899723647853E-2</v>
      </c>
    </row>
    <row r="55" spans="2:7">
      <c r="C55" s="300">
        <f>SUM(C42:C44)</f>
        <v>0.91666408979869507</v>
      </c>
    </row>
    <row r="56" spans="2:7">
      <c r="C56" s="300">
        <f>SUM(C45:C48)</f>
        <v>2.1992022016759948E-2</v>
      </c>
    </row>
    <row r="57" spans="2:7">
      <c r="C57" s="301">
        <f>SUM(C49:C51)</f>
        <v>1.4348000865827639E-3</v>
      </c>
    </row>
    <row r="58" spans="2:7">
      <c r="C58" s="285"/>
    </row>
    <row r="59" spans="2:7">
      <c r="C59" s="285"/>
    </row>
    <row r="60" spans="2:7">
      <c r="C60" s="285"/>
    </row>
    <row r="61" spans="2:7">
      <c r="C61" s="285"/>
    </row>
    <row r="62" spans="2:7">
      <c r="C62" s="285"/>
    </row>
    <row r="63" spans="2:7">
      <c r="C63" s="285"/>
    </row>
    <row r="64" spans="2:7">
      <c r="C64" s="285"/>
    </row>
    <row r="65" spans="3:3">
      <c r="C65" s="285"/>
    </row>
    <row r="66" spans="3:3">
      <c r="C66" s="285"/>
    </row>
    <row r="67" spans="3:3">
      <c r="C67" s="285"/>
    </row>
    <row r="68" spans="3:3">
      <c r="C68" s="285"/>
    </row>
    <row r="69" spans="3:3">
      <c r="C69" s="285"/>
    </row>
    <row r="70" spans="3:3">
      <c r="C70" s="285"/>
    </row>
    <row r="71" spans="3:3">
      <c r="C71" s="285"/>
    </row>
    <row r="72" spans="3:3">
      <c r="C72" s="285"/>
    </row>
    <row r="73" spans="3:3">
      <c r="C73" s="285"/>
    </row>
    <row r="74" spans="3:3">
      <c r="C74" s="285"/>
    </row>
    <row r="75" spans="3:3">
      <c r="C75" s="285"/>
    </row>
    <row r="76" spans="3:3">
      <c r="C76" s="285"/>
    </row>
    <row r="77" spans="3:3">
      <c r="C77" s="285"/>
    </row>
    <row r="78" spans="3:3">
      <c r="C78" s="285"/>
    </row>
    <row r="79" spans="3:3">
      <c r="C79" s="285"/>
    </row>
    <row r="80" spans="3:3">
      <c r="C80" s="285"/>
    </row>
    <row r="81" spans="3:3">
      <c r="C81" s="285"/>
    </row>
    <row r="82" spans="3:3">
      <c r="C82" s="285"/>
    </row>
    <row r="83" spans="3:3">
      <c r="C83" s="285"/>
    </row>
    <row r="84" spans="3:3">
      <c r="C84" s="285"/>
    </row>
    <row r="85" spans="3:3">
      <c r="C85" s="285"/>
    </row>
    <row r="86" spans="3:3">
      <c r="C86" s="285"/>
    </row>
    <row r="87" spans="3:3">
      <c r="C87" s="285"/>
    </row>
    <row r="88" spans="3:3">
      <c r="C88" s="285"/>
    </row>
    <row r="89" spans="3:3">
      <c r="C89" s="285"/>
    </row>
    <row r="90" spans="3:3">
      <c r="C90" s="285"/>
    </row>
    <row r="91" spans="3:3">
      <c r="C91" s="285"/>
    </row>
    <row r="92" spans="3:3">
      <c r="C92" s="285"/>
    </row>
    <row r="93" spans="3:3">
      <c r="C93" s="285"/>
    </row>
    <row r="94" spans="3:3">
      <c r="C94" s="285"/>
    </row>
    <row r="95" spans="3:3">
      <c r="C95" s="285"/>
    </row>
    <row r="96" spans="3:3">
      <c r="C96" s="285"/>
    </row>
    <row r="97" spans="3:3">
      <c r="C97" s="285"/>
    </row>
  </sheetData>
  <mergeCells count="14">
    <mergeCell ref="B1:G1"/>
    <mergeCell ref="B2:G2"/>
    <mergeCell ref="B3:H3"/>
    <mergeCell ref="B4:B5"/>
    <mergeCell ref="C4:C5"/>
    <mergeCell ref="D4:G4"/>
    <mergeCell ref="J19:O19"/>
    <mergeCell ref="B23:B24"/>
    <mergeCell ref="C23:C24"/>
    <mergeCell ref="D23:G23"/>
    <mergeCell ref="B39:B40"/>
    <mergeCell ref="C39:C40"/>
    <mergeCell ref="D39:G39"/>
    <mergeCell ref="B19:G19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C6"/>
  <sheetViews>
    <sheetView showGridLines="0" topLeftCell="A4" workbookViewId="0">
      <selection activeCell="C6" sqref="C6"/>
    </sheetView>
  </sheetViews>
  <sheetFormatPr baseColWidth="10" defaultRowHeight="11.25"/>
  <sheetData>
    <row r="6" spans="3:3" ht="75">
      <c r="C6" s="167" t="s">
        <v>272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821F00"/>
  </sheetPr>
  <dimension ref="B2:G13"/>
  <sheetViews>
    <sheetView showGridLines="0" workbookViewId="0">
      <selection activeCell="B6" sqref="B6"/>
    </sheetView>
  </sheetViews>
  <sheetFormatPr baseColWidth="10" defaultRowHeight="15"/>
  <cols>
    <col min="1" max="1" width="12" style="302"/>
    <col min="2" max="2" width="29.33203125" style="302" customWidth="1"/>
    <col min="3" max="4" width="23.1640625" style="302" customWidth="1"/>
    <col min="5" max="16384" width="12" style="302"/>
  </cols>
  <sheetData>
    <row r="2" spans="2:7">
      <c r="B2" s="533" t="s">
        <v>273</v>
      </c>
      <c r="C2" s="533"/>
      <c r="D2" s="533"/>
    </row>
    <row r="3" spans="2:7">
      <c r="B3" s="534" t="s">
        <v>274</v>
      </c>
      <c r="C3" s="534"/>
      <c r="D3" s="534"/>
    </row>
    <row r="4" spans="2:7" ht="15.75" thickBot="1">
      <c r="B4" s="169"/>
      <c r="C4" s="169"/>
      <c r="D4" s="169"/>
      <c r="E4" s="170"/>
    </row>
    <row r="5" spans="2:7" ht="15.75" thickBot="1">
      <c r="B5" s="303" t="s">
        <v>108</v>
      </c>
      <c r="C5" s="304" t="s">
        <v>80</v>
      </c>
      <c r="D5" s="305" t="s">
        <v>81</v>
      </c>
      <c r="E5" s="170"/>
    </row>
    <row r="6" spans="2:7" ht="19.5" customHeight="1">
      <c r="B6" s="174" t="s">
        <v>394</v>
      </c>
      <c r="C6" s="73">
        <f>SUM(C7:C10)</f>
        <v>13887</v>
      </c>
      <c r="D6" s="306">
        <f>SUM(D7:D10)</f>
        <v>1</v>
      </c>
      <c r="E6" s="249"/>
    </row>
    <row r="7" spans="2:7" ht="19.5" customHeight="1">
      <c r="B7" s="65" t="s">
        <v>61</v>
      </c>
      <c r="C7" s="66">
        <v>7391</v>
      </c>
      <c r="D7" s="307">
        <f>C7/$C$6</f>
        <v>0.53222438251602222</v>
      </c>
      <c r="E7" s="249"/>
    </row>
    <row r="8" spans="2:7" ht="19.5" customHeight="1">
      <c r="B8" s="65" t="s">
        <v>60</v>
      </c>
      <c r="C8" s="66">
        <v>3133</v>
      </c>
      <c r="D8" s="307">
        <f>C8/$C$6</f>
        <v>0.22560668250882121</v>
      </c>
      <c r="E8" s="249"/>
    </row>
    <row r="9" spans="2:7" ht="19.5" customHeight="1">
      <c r="B9" s="67" t="s">
        <v>63</v>
      </c>
      <c r="C9" s="68">
        <v>1799</v>
      </c>
      <c r="D9" s="308">
        <f>C9/$C$6</f>
        <v>0.12954561820407576</v>
      </c>
      <c r="E9" s="249"/>
    </row>
    <row r="10" spans="2:7" ht="15.75" thickBot="1">
      <c r="B10" s="69" t="s">
        <v>62</v>
      </c>
      <c r="C10" s="70">
        <v>1564</v>
      </c>
      <c r="D10" s="309">
        <f>C10/$C$6</f>
        <v>0.11262331677108087</v>
      </c>
      <c r="E10" s="249"/>
    </row>
    <row r="11" spans="2:7">
      <c r="B11" s="232"/>
      <c r="C11" s="233"/>
      <c r="D11" s="310"/>
      <c r="E11" s="170"/>
    </row>
    <row r="12" spans="2:7">
      <c r="B12" s="533" t="s">
        <v>307</v>
      </c>
      <c r="C12" s="533"/>
      <c r="D12" s="533"/>
      <c r="E12" s="533"/>
      <c r="F12" s="533"/>
      <c r="G12" s="533"/>
    </row>
    <row r="13" spans="2:7">
      <c r="B13" s="534" t="s">
        <v>276</v>
      </c>
      <c r="C13" s="534"/>
      <c r="D13" s="534"/>
      <c r="E13" s="534"/>
      <c r="F13" s="534"/>
      <c r="G13" s="534"/>
    </row>
  </sheetData>
  <mergeCells count="4">
    <mergeCell ref="B2:D2"/>
    <mergeCell ref="B3:D3"/>
    <mergeCell ref="B12:G12"/>
    <mergeCell ref="B13:G13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821F00"/>
  </sheetPr>
  <dimension ref="B1:P72"/>
  <sheetViews>
    <sheetView showGridLines="0" topLeftCell="A22" workbookViewId="0">
      <selection activeCell="B23" sqref="B23"/>
    </sheetView>
  </sheetViews>
  <sheetFormatPr baseColWidth="10" defaultRowHeight="15"/>
  <cols>
    <col min="1" max="1" width="8.83203125" style="302" customWidth="1"/>
    <col min="2" max="2" width="75.6640625" style="317" customWidth="1"/>
    <col min="3" max="3" width="16" style="302" customWidth="1"/>
    <col min="4" max="5" width="12" style="302"/>
    <col min="6" max="6" width="14.83203125" style="302" customWidth="1"/>
    <col min="7" max="8" width="12" style="302"/>
    <col min="9" max="9" width="21.33203125" style="302" customWidth="1"/>
    <col min="10" max="16384" width="12" style="302"/>
  </cols>
  <sheetData>
    <row r="1" spans="2:10">
      <c r="B1" s="533" t="s">
        <v>277</v>
      </c>
      <c r="C1" s="533"/>
      <c r="D1" s="533"/>
      <c r="E1" s="533"/>
      <c r="F1" s="533"/>
      <c r="G1" s="533"/>
      <c r="H1" s="311"/>
    </row>
    <row r="2" spans="2:10">
      <c r="B2" s="534" t="s">
        <v>278</v>
      </c>
      <c r="C2" s="534"/>
      <c r="D2" s="534"/>
      <c r="E2" s="534"/>
      <c r="F2" s="534"/>
      <c r="G2" s="534"/>
      <c r="H2" s="312"/>
    </row>
    <row r="3" spans="2:10" ht="15.75" thickBot="1">
      <c r="B3" s="181"/>
      <c r="C3" s="181"/>
      <c r="D3" s="181"/>
      <c r="E3" s="181"/>
      <c r="F3" s="181"/>
      <c r="G3" s="181"/>
      <c r="H3" s="181"/>
      <c r="I3" s="182"/>
    </row>
    <row r="4" spans="2:10" ht="15.75" thickBot="1">
      <c r="B4" s="536" t="s">
        <v>134</v>
      </c>
      <c r="C4" s="538" t="s">
        <v>31</v>
      </c>
      <c r="D4" s="540" t="s">
        <v>108</v>
      </c>
      <c r="E4" s="541"/>
      <c r="F4" s="542"/>
      <c r="G4" s="543"/>
      <c r="I4" s="182"/>
    </row>
    <row r="5" spans="2:10" ht="25.5" thickBot="1">
      <c r="B5" s="537"/>
      <c r="C5" s="539"/>
      <c r="D5" s="313" t="s">
        <v>60</v>
      </c>
      <c r="E5" s="314" t="s">
        <v>61</v>
      </c>
      <c r="F5" s="314" t="s">
        <v>62</v>
      </c>
      <c r="G5" s="315" t="s">
        <v>279</v>
      </c>
      <c r="I5" s="182"/>
    </row>
    <row r="6" spans="2:10" ht="18.75" customHeight="1">
      <c r="B6" s="185" t="s">
        <v>394</v>
      </c>
      <c r="C6" s="75">
        <f>+SUM(D6:G6)</f>
        <v>13887</v>
      </c>
      <c r="D6" s="75">
        <f>+SUM(D7:D69)</f>
        <v>3133</v>
      </c>
      <c r="E6" s="75">
        <f>+SUM(E7:E69)</f>
        <v>7391</v>
      </c>
      <c r="F6" s="75">
        <f>+SUM(F7:F69)</f>
        <v>1564</v>
      </c>
      <c r="G6" s="186">
        <f>+SUM(G7:G69)</f>
        <v>1799</v>
      </c>
      <c r="H6" s="187"/>
      <c r="I6" s="182"/>
    </row>
    <row r="7" spans="2:10">
      <c r="B7" s="188" t="s">
        <v>135</v>
      </c>
      <c r="C7" s="189">
        <f t="shared" ref="C7:C69" si="0">+SUM(D7:G7)</f>
        <v>104</v>
      </c>
      <c r="D7" s="189">
        <v>22</v>
      </c>
      <c r="E7" s="189">
        <v>59</v>
      </c>
      <c r="F7" s="189">
        <v>12</v>
      </c>
      <c r="G7" s="190">
        <v>11</v>
      </c>
      <c r="H7" s="189"/>
      <c r="I7" s="182"/>
    </row>
    <row r="8" spans="2:10">
      <c r="B8" s="188" t="s">
        <v>136</v>
      </c>
      <c r="C8" s="189">
        <f t="shared" si="0"/>
        <v>94</v>
      </c>
      <c r="D8" s="189">
        <v>35</v>
      </c>
      <c r="E8" s="189">
        <v>31</v>
      </c>
      <c r="F8" s="189">
        <v>13</v>
      </c>
      <c r="G8" s="190">
        <v>15</v>
      </c>
      <c r="H8" s="189"/>
      <c r="I8" s="191" t="s">
        <v>142</v>
      </c>
      <c r="J8" s="316">
        <v>1.6491430217485236E-2</v>
      </c>
    </row>
    <row r="9" spans="2:10">
      <c r="B9" s="188" t="s">
        <v>139</v>
      </c>
      <c r="C9" s="189">
        <f t="shared" si="0"/>
        <v>9</v>
      </c>
      <c r="D9" s="189">
        <v>0</v>
      </c>
      <c r="E9" s="189">
        <v>8</v>
      </c>
      <c r="F9" s="189">
        <v>1</v>
      </c>
      <c r="G9" s="190">
        <v>0</v>
      </c>
      <c r="H9" s="189"/>
      <c r="I9" s="191" t="s">
        <v>140</v>
      </c>
      <c r="J9" s="316">
        <v>1.6779490133947861E-2</v>
      </c>
    </row>
    <row r="10" spans="2:10">
      <c r="B10" s="188" t="s">
        <v>141</v>
      </c>
      <c r="C10" s="189">
        <f t="shared" si="0"/>
        <v>47</v>
      </c>
      <c r="D10" s="189">
        <v>13</v>
      </c>
      <c r="E10" s="189">
        <v>27</v>
      </c>
      <c r="F10" s="189">
        <v>4</v>
      </c>
      <c r="G10" s="190">
        <v>3</v>
      </c>
      <c r="H10" s="189"/>
      <c r="I10" s="191" t="s">
        <v>201</v>
      </c>
      <c r="J10" s="316">
        <v>2.0380239089730665E-2</v>
      </c>
    </row>
    <row r="11" spans="2:10">
      <c r="B11" s="188" t="s">
        <v>143</v>
      </c>
      <c r="C11" s="189">
        <f t="shared" si="0"/>
        <v>1</v>
      </c>
      <c r="D11" s="189">
        <v>1</v>
      </c>
      <c r="E11" s="189">
        <v>0</v>
      </c>
      <c r="F11" s="189">
        <v>0</v>
      </c>
      <c r="G11" s="190">
        <v>0</v>
      </c>
      <c r="H11" s="189"/>
      <c r="I11" s="191" t="s">
        <v>26</v>
      </c>
      <c r="J11" s="316">
        <v>2.0740313985308945E-2</v>
      </c>
    </row>
    <row r="12" spans="2:10" ht="24">
      <c r="B12" s="188" t="s">
        <v>145</v>
      </c>
      <c r="C12" s="189">
        <f t="shared" si="0"/>
        <v>3</v>
      </c>
      <c r="D12" s="189">
        <v>1</v>
      </c>
      <c r="E12" s="189">
        <v>1</v>
      </c>
      <c r="F12" s="189">
        <v>1</v>
      </c>
      <c r="G12" s="190">
        <v>0</v>
      </c>
      <c r="H12" s="189"/>
      <c r="I12" s="191" t="s">
        <v>17</v>
      </c>
      <c r="J12" s="316">
        <v>3.7231744202794181E-2</v>
      </c>
    </row>
    <row r="13" spans="2:10">
      <c r="B13" s="188" t="s">
        <v>148</v>
      </c>
      <c r="C13" s="189">
        <f t="shared" si="0"/>
        <v>10</v>
      </c>
      <c r="D13" s="189">
        <v>3</v>
      </c>
      <c r="E13" s="189">
        <v>5</v>
      </c>
      <c r="F13" s="189">
        <v>1</v>
      </c>
      <c r="G13" s="190">
        <v>1</v>
      </c>
      <c r="H13" s="189"/>
      <c r="I13" s="191" t="s">
        <v>144</v>
      </c>
      <c r="J13" s="316">
        <v>4.169667290796486E-2</v>
      </c>
    </row>
    <row r="14" spans="2:10">
      <c r="B14" s="188" t="s">
        <v>150</v>
      </c>
      <c r="C14" s="189">
        <f t="shared" si="0"/>
        <v>1</v>
      </c>
      <c r="D14" s="189">
        <v>0</v>
      </c>
      <c r="E14" s="189">
        <v>1</v>
      </c>
      <c r="F14" s="189">
        <v>0</v>
      </c>
      <c r="G14" s="190">
        <v>0</v>
      </c>
      <c r="H14" s="189"/>
      <c r="I14" s="191" t="s">
        <v>29</v>
      </c>
      <c r="J14" s="316">
        <v>8.411349560708628E-2</v>
      </c>
    </row>
    <row r="15" spans="2:10">
      <c r="B15" s="188" t="s">
        <v>152</v>
      </c>
      <c r="C15" s="189">
        <f t="shared" si="0"/>
        <v>1</v>
      </c>
      <c r="D15" s="189">
        <v>1</v>
      </c>
      <c r="E15" s="189">
        <v>0</v>
      </c>
      <c r="F15" s="189">
        <v>0</v>
      </c>
      <c r="G15" s="190">
        <v>0</v>
      </c>
      <c r="H15" s="189"/>
      <c r="I15" s="191" t="s">
        <v>149</v>
      </c>
      <c r="J15" s="316">
        <v>8.5193720293821121E-2</v>
      </c>
    </row>
    <row r="16" spans="2:10">
      <c r="B16" s="188" t="s">
        <v>156</v>
      </c>
      <c r="C16" s="189">
        <f t="shared" si="0"/>
        <v>14</v>
      </c>
      <c r="D16" s="189">
        <v>1</v>
      </c>
      <c r="E16" s="189">
        <v>11</v>
      </c>
      <c r="F16" s="189">
        <v>1</v>
      </c>
      <c r="G16" s="190">
        <v>1</v>
      </c>
      <c r="H16" s="189"/>
      <c r="I16" s="191" t="s">
        <v>151</v>
      </c>
      <c r="J16" s="316">
        <v>0.11083105285899467</v>
      </c>
    </row>
    <row r="17" spans="2:10">
      <c r="B17" s="188" t="s">
        <v>158</v>
      </c>
      <c r="C17" s="189">
        <f t="shared" si="0"/>
        <v>83</v>
      </c>
      <c r="D17" s="189">
        <v>11</v>
      </c>
      <c r="E17" s="189">
        <v>49</v>
      </c>
      <c r="F17" s="189">
        <v>5</v>
      </c>
      <c r="G17" s="190">
        <v>18</v>
      </c>
      <c r="H17" s="189"/>
      <c r="I17" s="191" t="s">
        <v>153</v>
      </c>
      <c r="J17" s="316">
        <v>0.41235777041624661</v>
      </c>
    </row>
    <row r="18" spans="2:10">
      <c r="B18" s="188" t="s">
        <v>160</v>
      </c>
      <c r="C18" s="189">
        <f t="shared" si="0"/>
        <v>5</v>
      </c>
      <c r="D18" s="189">
        <v>2</v>
      </c>
      <c r="E18" s="189">
        <v>1</v>
      </c>
      <c r="F18" s="189">
        <v>2</v>
      </c>
      <c r="G18" s="190">
        <v>0</v>
      </c>
      <c r="H18" s="189"/>
      <c r="I18" s="182"/>
    </row>
    <row r="19" spans="2:10">
      <c r="B19" s="188" t="s">
        <v>162</v>
      </c>
      <c r="C19" s="189">
        <f t="shared" si="0"/>
        <v>1</v>
      </c>
      <c r="D19" s="189">
        <v>0</v>
      </c>
      <c r="E19" s="189">
        <v>1</v>
      </c>
      <c r="F19" s="189">
        <v>0</v>
      </c>
      <c r="G19" s="190">
        <v>0</v>
      </c>
      <c r="H19" s="189"/>
      <c r="I19" s="182"/>
    </row>
    <row r="20" spans="2:10">
      <c r="B20" s="188" t="s">
        <v>164</v>
      </c>
      <c r="C20" s="189">
        <f t="shared" si="0"/>
        <v>53</v>
      </c>
      <c r="D20" s="189">
        <v>12</v>
      </c>
      <c r="E20" s="189">
        <v>30</v>
      </c>
      <c r="F20" s="189">
        <v>5</v>
      </c>
      <c r="G20" s="190">
        <v>6</v>
      </c>
      <c r="H20" s="189"/>
      <c r="I20" s="182"/>
    </row>
    <row r="21" spans="2:10">
      <c r="B21" s="188" t="s">
        <v>165</v>
      </c>
      <c r="C21" s="189">
        <f t="shared" si="0"/>
        <v>14</v>
      </c>
      <c r="D21" s="189">
        <v>0</v>
      </c>
      <c r="E21" s="189">
        <v>11</v>
      </c>
      <c r="F21" s="189">
        <v>2</v>
      </c>
      <c r="G21" s="190">
        <v>1</v>
      </c>
      <c r="H21" s="189"/>
      <c r="I21" s="182"/>
    </row>
    <row r="22" spans="2:10">
      <c r="B22" s="188" t="s">
        <v>384</v>
      </c>
      <c r="C22" s="189">
        <f t="shared" si="0"/>
        <v>17</v>
      </c>
      <c r="D22" s="189">
        <v>3</v>
      </c>
      <c r="E22" s="189">
        <v>14</v>
      </c>
      <c r="F22" s="189">
        <v>0</v>
      </c>
      <c r="G22" s="190">
        <v>0</v>
      </c>
      <c r="H22" s="189"/>
      <c r="I22" s="182"/>
    </row>
    <row r="23" spans="2:10">
      <c r="B23" s="188" t="s">
        <v>14</v>
      </c>
      <c r="C23" s="189">
        <f t="shared" si="0"/>
        <v>9</v>
      </c>
      <c r="D23" s="189">
        <v>1</v>
      </c>
      <c r="E23" s="189">
        <v>5</v>
      </c>
      <c r="F23" s="189">
        <v>2</v>
      </c>
      <c r="G23" s="190">
        <v>1</v>
      </c>
      <c r="H23" s="189"/>
      <c r="I23" s="182"/>
    </row>
    <row r="24" spans="2:10">
      <c r="B24" s="188" t="s">
        <v>167</v>
      </c>
      <c r="C24" s="189">
        <f t="shared" si="0"/>
        <v>15</v>
      </c>
      <c r="D24" s="189">
        <v>3</v>
      </c>
      <c r="E24" s="189">
        <v>9</v>
      </c>
      <c r="F24" s="189">
        <v>2</v>
      </c>
      <c r="G24" s="190">
        <v>1</v>
      </c>
      <c r="H24" s="189"/>
      <c r="I24" s="182"/>
    </row>
    <row r="25" spans="2:10" ht="24">
      <c r="B25" s="188" t="s">
        <v>168</v>
      </c>
      <c r="C25" s="189">
        <f t="shared" si="0"/>
        <v>2</v>
      </c>
      <c r="D25" s="189">
        <v>0</v>
      </c>
      <c r="E25" s="189">
        <v>2</v>
      </c>
      <c r="F25" s="189">
        <v>0</v>
      </c>
      <c r="G25" s="190">
        <v>0</v>
      </c>
      <c r="H25" s="189"/>
      <c r="I25" s="182"/>
    </row>
    <row r="26" spans="2:10">
      <c r="B26" s="188" t="s">
        <v>169</v>
      </c>
      <c r="C26" s="189">
        <f t="shared" si="0"/>
        <v>4</v>
      </c>
      <c r="D26" s="189">
        <v>1</v>
      </c>
      <c r="E26" s="189">
        <v>2</v>
      </c>
      <c r="F26" s="189">
        <v>0</v>
      </c>
      <c r="G26" s="190">
        <v>1</v>
      </c>
      <c r="H26" s="189"/>
      <c r="I26" s="182"/>
    </row>
    <row r="27" spans="2:10">
      <c r="B27" s="188" t="s">
        <v>171</v>
      </c>
      <c r="C27" s="189">
        <f t="shared" si="0"/>
        <v>7</v>
      </c>
      <c r="D27" s="189">
        <v>2</v>
      </c>
      <c r="E27" s="189">
        <v>4</v>
      </c>
      <c r="F27" s="189">
        <v>1</v>
      </c>
      <c r="G27" s="190">
        <v>0</v>
      </c>
      <c r="H27" s="189"/>
      <c r="I27" s="182"/>
    </row>
    <row r="28" spans="2:10" ht="24">
      <c r="B28" s="188" t="s">
        <v>17</v>
      </c>
      <c r="C28" s="189">
        <f t="shared" si="0"/>
        <v>517</v>
      </c>
      <c r="D28" s="189">
        <v>152</v>
      </c>
      <c r="E28" s="189">
        <v>254</v>
      </c>
      <c r="F28" s="189">
        <v>56</v>
      </c>
      <c r="G28" s="190">
        <v>55</v>
      </c>
      <c r="H28" s="189"/>
      <c r="I28" s="182"/>
    </row>
    <row r="29" spans="2:10">
      <c r="B29" s="188" t="s">
        <v>172</v>
      </c>
      <c r="C29" s="189">
        <f t="shared" si="0"/>
        <v>97</v>
      </c>
      <c r="D29" s="189">
        <v>22</v>
      </c>
      <c r="E29" s="189">
        <v>59</v>
      </c>
      <c r="F29" s="189">
        <v>8</v>
      </c>
      <c r="G29" s="190">
        <v>8</v>
      </c>
      <c r="H29" s="189"/>
      <c r="I29" s="182"/>
    </row>
    <row r="30" spans="2:10" ht="24">
      <c r="B30" s="188" t="s">
        <v>153</v>
      </c>
      <c r="C30" s="189">
        <f t="shared" si="0"/>
        <v>5726</v>
      </c>
      <c r="D30" s="189">
        <v>1351</v>
      </c>
      <c r="E30" s="189">
        <v>2913</v>
      </c>
      <c r="F30" s="189">
        <v>615</v>
      </c>
      <c r="G30" s="190">
        <v>847</v>
      </c>
      <c r="H30" s="189"/>
      <c r="I30" s="182"/>
    </row>
    <row r="31" spans="2:10">
      <c r="B31" s="188" t="s">
        <v>173</v>
      </c>
      <c r="C31" s="189">
        <f t="shared" si="0"/>
        <v>10</v>
      </c>
      <c r="D31" s="189">
        <v>1</v>
      </c>
      <c r="E31" s="189">
        <v>7</v>
      </c>
      <c r="F31" s="189">
        <v>0</v>
      </c>
      <c r="G31" s="190">
        <v>2</v>
      </c>
      <c r="H31" s="189"/>
      <c r="I31" s="182"/>
    </row>
    <row r="32" spans="2:10">
      <c r="B32" s="188" t="s">
        <v>174</v>
      </c>
      <c r="C32" s="189">
        <f t="shared" si="0"/>
        <v>1</v>
      </c>
      <c r="D32" s="189">
        <v>0</v>
      </c>
      <c r="E32" s="189">
        <v>0</v>
      </c>
      <c r="F32" s="189">
        <v>1</v>
      </c>
      <c r="G32" s="190">
        <v>0</v>
      </c>
      <c r="H32" s="189"/>
      <c r="I32" s="182"/>
    </row>
    <row r="33" spans="2:16">
      <c r="B33" s="188" t="s">
        <v>177</v>
      </c>
      <c r="C33" s="189">
        <f t="shared" si="0"/>
        <v>44</v>
      </c>
      <c r="D33" s="189">
        <v>7</v>
      </c>
      <c r="E33" s="189">
        <v>19</v>
      </c>
      <c r="F33" s="189">
        <v>9</v>
      </c>
      <c r="G33" s="190">
        <v>9</v>
      </c>
      <c r="H33" s="189"/>
      <c r="I33" s="182"/>
    </row>
    <row r="34" spans="2:16">
      <c r="B34" s="188" t="s">
        <v>178</v>
      </c>
      <c r="C34" s="189">
        <f t="shared" si="0"/>
        <v>15</v>
      </c>
      <c r="D34" s="189">
        <v>3</v>
      </c>
      <c r="E34" s="189">
        <v>7</v>
      </c>
      <c r="F34" s="189">
        <v>3</v>
      </c>
      <c r="G34" s="190">
        <v>2</v>
      </c>
      <c r="H34" s="189"/>
      <c r="I34" s="182"/>
    </row>
    <row r="35" spans="2:16">
      <c r="B35" s="188" t="s">
        <v>179</v>
      </c>
      <c r="C35" s="189">
        <f t="shared" si="0"/>
        <v>133</v>
      </c>
      <c r="D35" s="189">
        <v>8</v>
      </c>
      <c r="E35" s="189">
        <v>66</v>
      </c>
      <c r="F35" s="189">
        <v>24</v>
      </c>
      <c r="G35" s="190">
        <v>35</v>
      </c>
      <c r="H35" s="189"/>
      <c r="I35" s="182"/>
    </row>
    <row r="36" spans="2:16">
      <c r="B36" s="188" t="s">
        <v>151</v>
      </c>
      <c r="C36" s="189">
        <f t="shared" si="0"/>
        <v>1539</v>
      </c>
      <c r="D36" s="189">
        <v>310</v>
      </c>
      <c r="E36" s="189">
        <v>838</v>
      </c>
      <c r="F36" s="189">
        <v>175</v>
      </c>
      <c r="G36" s="190">
        <v>216</v>
      </c>
      <c r="H36" s="189"/>
      <c r="I36" s="182"/>
    </row>
    <row r="37" spans="2:16">
      <c r="B37" s="188" t="s">
        <v>180</v>
      </c>
      <c r="C37" s="189">
        <f t="shared" si="0"/>
        <v>1</v>
      </c>
      <c r="D37" s="189">
        <v>0</v>
      </c>
      <c r="E37" s="189">
        <v>1</v>
      </c>
      <c r="F37" s="189">
        <v>0</v>
      </c>
      <c r="G37" s="190">
        <v>0</v>
      </c>
      <c r="H37" s="189"/>
      <c r="I37" s="182"/>
    </row>
    <row r="38" spans="2:16" ht="24">
      <c r="B38" s="188" t="s">
        <v>181</v>
      </c>
      <c r="C38" s="189">
        <f t="shared" si="0"/>
        <v>3</v>
      </c>
      <c r="D38" s="189">
        <v>0</v>
      </c>
      <c r="E38" s="189">
        <v>2</v>
      </c>
      <c r="F38" s="189">
        <v>0</v>
      </c>
      <c r="G38" s="190">
        <v>1</v>
      </c>
      <c r="H38" s="189"/>
      <c r="I38" s="182"/>
    </row>
    <row r="39" spans="2:16">
      <c r="B39" s="188" t="s">
        <v>375</v>
      </c>
      <c r="C39" s="189">
        <f t="shared" si="0"/>
        <v>10</v>
      </c>
      <c r="D39" s="189">
        <v>1</v>
      </c>
      <c r="E39" s="189">
        <v>4</v>
      </c>
      <c r="F39" s="189">
        <v>1</v>
      </c>
      <c r="G39" s="190">
        <v>4</v>
      </c>
      <c r="H39" s="189"/>
      <c r="I39" s="182"/>
    </row>
    <row r="40" spans="2:16">
      <c r="B40" s="188" t="s">
        <v>183</v>
      </c>
      <c r="C40" s="189">
        <f t="shared" si="0"/>
        <v>173</v>
      </c>
      <c r="D40" s="189">
        <v>40</v>
      </c>
      <c r="E40" s="189">
        <v>105</v>
      </c>
      <c r="F40" s="189">
        <v>15</v>
      </c>
      <c r="G40" s="190">
        <v>13</v>
      </c>
      <c r="H40" s="189"/>
      <c r="I40" s="182"/>
    </row>
    <row r="41" spans="2:16" ht="21.75" customHeight="1">
      <c r="B41" s="188" t="s">
        <v>184</v>
      </c>
      <c r="C41" s="189">
        <f t="shared" si="0"/>
        <v>1</v>
      </c>
      <c r="D41" s="189">
        <v>0</v>
      </c>
      <c r="E41" s="189">
        <v>1</v>
      </c>
      <c r="F41" s="189">
        <v>0</v>
      </c>
      <c r="G41" s="190">
        <v>0</v>
      </c>
      <c r="H41" s="189"/>
      <c r="I41" s="535" t="s">
        <v>175</v>
      </c>
      <c r="J41" s="535"/>
      <c r="K41" s="535"/>
      <c r="L41" s="535"/>
      <c r="M41" s="535"/>
      <c r="N41" s="535"/>
      <c r="O41" s="535"/>
      <c r="P41" s="535"/>
    </row>
    <row r="42" spans="2:16">
      <c r="B42" s="188" t="s">
        <v>185</v>
      </c>
      <c r="C42" s="189">
        <f t="shared" si="0"/>
        <v>2</v>
      </c>
      <c r="D42" s="189">
        <v>0</v>
      </c>
      <c r="E42" s="189">
        <v>2</v>
      </c>
      <c r="F42" s="189">
        <v>0</v>
      </c>
      <c r="G42" s="190">
        <v>0</v>
      </c>
      <c r="H42" s="189"/>
      <c r="I42" s="182"/>
    </row>
    <row r="43" spans="2:16">
      <c r="B43" s="188" t="s">
        <v>137</v>
      </c>
      <c r="C43" s="189">
        <f t="shared" si="0"/>
        <v>228</v>
      </c>
      <c r="D43" s="189">
        <v>49</v>
      </c>
      <c r="E43" s="189">
        <v>131</v>
      </c>
      <c r="F43" s="189">
        <v>22</v>
      </c>
      <c r="G43" s="190">
        <v>26</v>
      </c>
      <c r="H43" s="189"/>
      <c r="I43" s="182"/>
    </row>
    <row r="44" spans="2:16" ht="24">
      <c r="B44" s="188" t="s">
        <v>186</v>
      </c>
      <c r="C44" s="189">
        <f t="shared" si="0"/>
        <v>21</v>
      </c>
      <c r="D44" s="189">
        <v>1</v>
      </c>
      <c r="E44" s="189">
        <v>17</v>
      </c>
      <c r="F44" s="189">
        <v>2</v>
      </c>
      <c r="G44" s="190">
        <v>1</v>
      </c>
      <c r="H44" s="189"/>
      <c r="I44" s="182"/>
    </row>
    <row r="45" spans="2:16">
      <c r="B45" s="188" t="s">
        <v>22</v>
      </c>
      <c r="C45" s="189">
        <f t="shared" si="0"/>
        <v>25</v>
      </c>
      <c r="D45" s="189">
        <v>3</v>
      </c>
      <c r="E45" s="189">
        <v>20</v>
      </c>
      <c r="F45" s="189">
        <v>0</v>
      </c>
      <c r="G45" s="190">
        <v>2</v>
      </c>
      <c r="H45" s="189"/>
      <c r="I45" s="182"/>
    </row>
    <row r="46" spans="2:16">
      <c r="B46" s="188" t="s">
        <v>188</v>
      </c>
      <c r="C46" s="189">
        <f t="shared" si="0"/>
        <v>53</v>
      </c>
      <c r="D46" s="189">
        <v>11</v>
      </c>
      <c r="E46" s="189">
        <v>34</v>
      </c>
      <c r="F46" s="189">
        <v>5</v>
      </c>
      <c r="G46" s="190">
        <v>3</v>
      </c>
      <c r="H46" s="189"/>
      <c r="I46" s="182"/>
    </row>
    <row r="47" spans="2:16" ht="24">
      <c r="B47" s="188" t="s">
        <v>189</v>
      </c>
      <c r="C47" s="189">
        <f t="shared" si="0"/>
        <v>2</v>
      </c>
      <c r="D47" s="189">
        <v>0</v>
      </c>
      <c r="E47" s="189">
        <v>1</v>
      </c>
      <c r="F47" s="189">
        <v>1</v>
      </c>
      <c r="G47" s="190">
        <v>0</v>
      </c>
      <c r="H47" s="189"/>
      <c r="I47" s="182"/>
    </row>
    <row r="48" spans="2:16">
      <c r="B48" s="188" t="s">
        <v>190</v>
      </c>
      <c r="C48" s="189">
        <f t="shared" si="0"/>
        <v>5</v>
      </c>
      <c r="D48" s="189">
        <v>1</v>
      </c>
      <c r="E48" s="189">
        <v>4</v>
      </c>
      <c r="F48" s="189">
        <v>0</v>
      </c>
      <c r="G48" s="190">
        <v>0</v>
      </c>
      <c r="H48" s="189"/>
      <c r="I48" s="182"/>
    </row>
    <row r="49" spans="2:9">
      <c r="B49" s="188" t="s">
        <v>192</v>
      </c>
      <c r="C49" s="189">
        <f t="shared" si="0"/>
        <v>4</v>
      </c>
      <c r="D49" s="189">
        <v>0</v>
      </c>
      <c r="E49" s="189">
        <v>3</v>
      </c>
      <c r="F49" s="189">
        <v>0</v>
      </c>
      <c r="G49" s="190">
        <v>1</v>
      </c>
      <c r="H49" s="189"/>
      <c r="I49" s="182"/>
    </row>
    <row r="50" spans="2:9">
      <c r="B50" s="188" t="s">
        <v>193</v>
      </c>
      <c r="C50" s="189">
        <f t="shared" si="0"/>
        <v>34</v>
      </c>
      <c r="D50" s="189">
        <v>9</v>
      </c>
      <c r="E50" s="189">
        <v>21</v>
      </c>
      <c r="F50" s="189">
        <v>0</v>
      </c>
      <c r="G50" s="190">
        <v>4</v>
      </c>
      <c r="H50" s="189"/>
      <c r="I50" s="182"/>
    </row>
    <row r="51" spans="2:9">
      <c r="B51" s="188" t="s">
        <v>194</v>
      </c>
      <c r="C51" s="189">
        <f t="shared" si="0"/>
        <v>10</v>
      </c>
      <c r="D51" s="189">
        <v>2</v>
      </c>
      <c r="E51" s="189">
        <v>6</v>
      </c>
      <c r="F51" s="189">
        <v>0</v>
      </c>
      <c r="G51" s="190">
        <v>2</v>
      </c>
      <c r="H51" s="189"/>
      <c r="I51" s="182"/>
    </row>
    <row r="52" spans="2:9">
      <c r="B52" s="188" t="s">
        <v>195</v>
      </c>
      <c r="C52" s="189">
        <f t="shared" si="0"/>
        <v>25</v>
      </c>
      <c r="D52" s="189">
        <v>1</v>
      </c>
      <c r="E52" s="189">
        <v>19</v>
      </c>
      <c r="F52" s="189">
        <v>1</v>
      </c>
      <c r="G52" s="190">
        <v>4</v>
      </c>
      <c r="H52" s="189"/>
      <c r="I52" s="182"/>
    </row>
    <row r="53" spans="2:9" ht="24">
      <c r="B53" s="188" t="s">
        <v>197</v>
      </c>
      <c r="C53" s="189">
        <f t="shared" si="0"/>
        <v>5</v>
      </c>
      <c r="D53" s="189">
        <v>0</v>
      </c>
      <c r="E53" s="189">
        <v>5</v>
      </c>
      <c r="F53" s="189">
        <v>0</v>
      </c>
      <c r="G53" s="190">
        <v>0</v>
      </c>
      <c r="H53" s="189"/>
      <c r="I53" s="182"/>
    </row>
    <row r="54" spans="2:9">
      <c r="B54" s="188" t="s">
        <v>198</v>
      </c>
      <c r="C54" s="189">
        <f t="shared" si="0"/>
        <v>5</v>
      </c>
      <c r="D54" s="189">
        <v>0</v>
      </c>
      <c r="E54" s="189">
        <v>5</v>
      </c>
      <c r="F54" s="189">
        <v>0</v>
      </c>
      <c r="G54" s="190">
        <v>0</v>
      </c>
      <c r="H54" s="189"/>
      <c r="I54" s="182"/>
    </row>
    <row r="55" spans="2:9">
      <c r="B55" s="188" t="s">
        <v>199</v>
      </c>
      <c r="C55" s="189">
        <f t="shared" si="0"/>
        <v>3</v>
      </c>
      <c r="D55" s="189">
        <v>0</v>
      </c>
      <c r="E55" s="189">
        <v>1</v>
      </c>
      <c r="F55" s="189">
        <v>1</v>
      </c>
      <c r="G55" s="190">
        <v>1</v>
      </c>
      <c r="H55" s="189"/>
      <c r="I55" s="182"/>
    </row>
    <row r="56" spans="2:9" ht="24">
      <c r="B56" s="188" t="s">
        <v>200</v>
      </c>
      <c r="C56" s="189">
        <f t="shared" si="0"/>
        <v>64</v>
      </c>
      <c r="D56" s="189">
        <v>10</v>
      </c>
      <c r="E56" s="189">
        <v>39</v>
      </c>
      <c r="F56" s="189">
        <v>10</v>
      </c>
      <c r="G56" s="190">
        <v>5</v>
      </c>
      <c r="H56" s="189"/>
      <c r="I56" s="182"/>
    </row>
    <row r="57" spans="2:9" ht="24">
      <c r="B57" s="188" t="s">
        <v>201</v>
      </c>
      <c r="C57" s="189">
        <f t="shared" si="0"/>
        <v>283</v>
      </c>
      <c r="D57" s="189">
        <v>52</v>
      </c>
      <c r="E57" s="189">
        <v>137</v>
      </c>
      <c r="F57" s="189">
        <v>55</v>
      </c>
      <c r="G57" s="190">
        <v>39</v>
      </c>
      <c r="H57" s="189"/>
      <c r="I57" s="182"/>
    </row>
    <row r="58" spans="2:9">
      <c r="B58" s="188" t="s">
        <v>26</v>
      </c>
      <c r="C58" s="189">
        <f t="shared" si="0"/>
        <v>288</v>
      </c>
      <c r="D58" s="189">
        <v>46</v>
      </c>
      <c r="E58" s="189">
        <v>159</v>
      </c>
      <c r="F58" s="189">
        <v>59</v>
      </c>
      <c r="G58" s="190">
        <v>24</v>
      </c>
      <c r="H58" s="189"/>
      <c r="I58" s="182"/>
    </row>
    <row r="59" spans="2:9" ht="16.5" customHeight="1">
      <c r="B59" s="188" t="s">
        <v>142</v>
      </c>
      <c r="C59" s="189">
        <f t="shared" si="0"/>
        <v>229</v>
      </c>
      <c r="D59" s="189">
        <v>26</v>
      </c>
      <c r="E59" s="189">
        <v>154</v>
      </c>
      <c r="F59" s="189">
        <v>32</v>
      </c>
      <c r="G59" s="190">
        <v>17</v>
      </c>
      <c r="H59" s="189"/>
      <c r="I59" s="182"/>
    </row>
    <row r="60" spans="2:9">
      <c r="B60" s="188" t="s">
        <v>202</v>
      </c>
      <c r="C60" s="189">
        <f t="shared" si="0"/>
        <v>6</v>
      </c>
      <c r="D60" s="189">
        <v>1</v>
      </c>
      <c r="E60" s="189">
        <v>4</v>
      </c>
      <c r="F60" s="189">
        <v>0</v>
      </c>
      <c r="G60" s="190">
        <v>1</v>
      </c>
      <c r="H60" s="189"/>
      <c r="I60" s="182"/>
    </row>
    <row r="61" spans="2:9">
      <c r="B61" s="188" t="s">
        <v>203</v>
      </c>
      <c r="C61" s="189">
        <f t="shared" si="0"/>
        <v>71</v>
      </c>
      <c r="D61" s="189">
        <v>15</v>
      </c>
      <c r="E61" s="189">
        <v>24</v>
      </c>
      <c r="F61" s="189">
        <v>18</v>
      </c>
      <c r="G61" s="190">
        <v>14</v>
      </c>
      <c r="H61" s="189"/>
      <c r="I61" s="182"/>
    </row>
    <row r="62" spans="2:9">
      <c r="B62" s="188" t="s">
        <v>204</v>
      </c>
      <c r="C62" s="189">
        <f t="shared" si="0"/>
        <v>2</v>
      </c>
      <c r="D62" s="189">
        <v>0</v>
      </c>
      <c r="E62" s="189">
        <v>2</v>
      </c>
      <c r="F62" s="189">
        <v>0</v>
      </c>
      <c r="G62" s="190">
        <v>0</v>
      </c>
      <c r="H62" s="189"/>
      <c r="I62" s="182"/>
    </row>
    <row r="63" spans="2:9">
      <c r="B63" s="188" t="s">
        <v>205</v>
      </c>
      <c r="C63" s="189">
        <f t="shared" si="0"/>
        <v>14</v>
      </c>
      <c r="D63" s="189">
        <v>2</v>
      </c>
      <c r="E63" s="189">
        <v>9</v>
      </c>
      <c r="F63" s="189">
        <v>1</v>
      </c>
      <c r="G63" s="190">
        <v>2</v>
      </c>
      <c r="H63" s="189"/>
      <c r="I63" s="182"/>
    </row>
    <row r="64" spans="2:9">
      <c r="B64" s="188" t="s">
        <v>149</v>
      </c>
      <c r="C64" s="189">
        <f t="shared" si="0"/>
        <v>1183</v>
      </c>
      <c r="D64" s="189">
        <v>375</v>
      </c>
      <c r="E64" s="189">
        <v>560</v>
      </c>
      <c r="F64" s="189">
        <v>147</v>
      </c>
      <c r="G64" s="190">
        <v>101</v>
      </c>
      <c r="H64" s="189"/>
      <c r="I64" s="182"/>
    </row>
    <row r="65" spans="2:9">
      <c r="B65" s="188" t="s">
        <v>206</v>
      </c>
      <c r="C65" s="189">
        <f t="shared" si="0"/>
        <v>144</v>
      </c>
      <c r="D65" s="189">
        <v>22</v>
      </c>
      <c r="E65" s="189">
        <v>84</v>
      </c>
      <c r="F65" s="189">
        <v>18</v>
      </c>
      <c r="G65" s="190">
        <v>20</v>
      </c>
      <c r="H65" s="189"/>
      <c r="I65" s="182"/>
    </row>
    <row r="66" spans="2:9">
      <c r="B66" s="188" t="s">
        <v>144</v>
      </c>
      <c r="C66" s="189">
        <f t="shared" si="0"/>
        <v>579</v>
      </c>
      <c r="D66" s="189">
        <v>62</v>
      </c>
      <c r="E66" s="189">
        <v>388</v>
      </c>
      <c r="F66" s="189">
        <v>54</v>
      </c>
      <c r="G66" s="190">
        <v>75</v>
      </c>
      <c r="H66" s="189"/>
      <c r="I66" s="182"/>
    </row>
    <row r="67" spans="2:9">
      <c r="B67" s="188" t="s">
        <v>140</v>
      </c>
      <c r="C67" s="189">
        <f t="shared" si="0"/>
        <v>233</v>
      </c>
      <c r="D67" s="189">
        <v>60</v>
      </c>
      <c r="E67" s="189">
        <v>129</v>
      </c>
      <c r="F67" s="189">
        <v>21</v>
      </c>
      <c r="G67" s="190">
        <v>23</v>
      </c>
      <c r="H67" s="189"/>
      <c r="I67" s="182"/>
    </row>
    <row r="68" spans="2:9">
      <c r="B68" s="188" t="s">
        <v>29</v>
      </c>
      <c r="C68" s="189">
        <f t="shared" si="0"/>
        <v>1168</v>
      </c>
      <c r="D68" s="189">
        <v>254</v>
      </c>
      <c r="E68" s="189">
        <v>692</v>
      </c>
      <c r="F68" s="189">
        <v>109</v>
      </c>
      <c r="G68" s="190">
        <v>113</v>
      </c>
      <c r="H68" s="189"/>
      <c r="I68" s="182"/>
    </row>
    <row r="69" spans="2:9" ht="15.75" thickBot="1">
      <c r="B69" s="194" t="s">
        <v>11</v>
      </c>
      <c r="C69" s="195">
        <f t="shared" si="0"/>
        <v>437</v>
      </c>
      <c r="D69" s="195">
        <v>124</v>
      </c>
      <c r="E69" s="195">
        <v>194</v>
      </c>
      <c r="F69" s="195">
        <v>49</v>
      </c>
      <c r="G69" s="196">
        <v>70</v>
      </c>
      <c r="H69" s="189"/>
      <c r="I69" s="182"/>
    </row>
    <row r="70" spans="2:9" ht="8.25" customHeight="1"/>
    <row r="71" spans="2:9" ht="19.5" customHeight="1">
      <c r="B71" s="535" t="s">
        <v>372</v>
      </c>
      <c r="C71" s="535"/>
      <c r="D71" s="535"/>
      <c r="E71" s="535"/>
      <c r="F71" s="535"/>
      <c r="G71" s="535"/>
      <c r="H71" s="318"/>
    </row>
    <row r="72" spans="2:9">
      <c r="B72" s="535" t="s">
        <v>382</v>
      </c>
      <c r="C72" s="535"/>
      <c r="D72" s="535"/>
      <c r="E72" s="535"/>
      <c r="F72" s="535"/>
      <c r="G72" s="535"/>
      <c r="H72" s="535"/>
      <c r="I72" s="535"/>
    </row>
  </sheetData>
  <mergeCells count="8">
    <mergeCell ref="B71:G71"/>
    <mergeCell ref="B72:I72"/>
    <mergeCell ref="B1:G1"/>
    <mergeCell ref="B2:G2"/>
    <mergeCell ref="B4:B5"/>
    <mergeCell ref="C4:C5"/>
    <mergeCell ref="D4:G4"/>
    <mergeCell ref="I41:P4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8"/>
  </sheetPr>
  <dimension ref="B3:M4"/>
  <sheetViews>
    <sheetView showGridLines="0" topLeftCell="A7" workbookViewId="0">
      <selection activeCell="Q40" sqref="Q40"/>
    </sheetView>
  </sheetViews>
  <sheetFormatPr baseColWidth="10" defaultRowHeight="11.25"/>
  <sheetData>
    <row r="3" spans="2:13" ht="12">
      <c r="B3" s="446" t="s">
        <v>343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</row>
    <row r="4" spans="2:13" ht="12">
      <c r="B4" s="445" t="s">
        <v>122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</row>
  </sheetData>
  <mergeCells count="2">
    <mergeCell ref="B3:M3"/>
    <mergeCell ref="B4:M4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821F00"/>
  </sheetPr>
  <dimension ref="B1:O37"/>
  <sheetViews>
    <sheetView showGridLines="0" topLeftCell="A7" workbookViewId="0">
      <selection activeCell="B6" sqref="B6"/>
    </sheetView>
  </sheetViews>
  <sheetFormatPr baseColWidth="10" defaultRowHeight="15"/>
  <cols>
    <col min="1" max="1" width="12" style="302"/>
    <col min="2" max="2" width="30.33203125" style="302" bestFit="1" customWidth="1"/>
    <col min="3" max="3" width="16.5" style="302" customWidth="1"/>
    <col min="4" max="5" width="12" style="302"/>
    <col min="6" max="6" width="14" style="302" customWidth="1"/>
    <col min="7" max="16384" width="12" style="302"/>
  </cols>
  <sheetData>
    <row r="1" spans="2:8">
      <c r="B1" s="533" t="s">
        <v>280</v>
      </c>
      <c r="C1" s="533"/>
      <c r="D1" s="533"/>
      <c r="E1" s="533"/>
      <c r="F1" s="533"/>
      <c r="G1" s="533"/>
    </row>
    <row r="2" spans="2:8">
      <c r="B2" s="534" t="s">
        <v>281</v>
      </c>
      <c r="C2" s="534"/>
      <c r="D2" s="534"/>
      <c r="E2" s="534"/>
      <c r="F2" s="534"/>
      <c r="G2" s="534"/>
    </row>
    <row r="3" spans="2:8" ht="15.75" thickBot="1"/>
    <row r="4" spans="2:8" ht="15.75" thickBot="1">
      <c r="B4" s="536" t="s">
        <v>79</v>
      </c>
      <c r="C4" s="538" t="s">
        <v>31</v>
      </c>
      <c r="D4" s="545" t="s">
        <v>108</v>
      </c>
      <c r="E4" s="541"/>
      <c r="F4" s="542"/>
      <c r="G4" s="543"/>
      <c r="H4" s="215"/>
    </row>
    <row r="5" spans="2:8" ht="25.5" thickBot="1">
      <c r="B5" s="537"/>
      <c r="C5" s="539"/>
      <c r="D5" s="313" t="s">
        <v>60</v>
      </c>
      <c r="E5" s="314" t="s">
        <v>61</v>
      </c>
      <c r="F5" s="314" t="s">
        <v>62</v>
      </c>
      <c r="G5" s="315" t="s">
        <v>279</v>
      </c>
      <c r="H5" s="215"/>
    </row>
    <row r="6" spans="2:8">
      <c r="B6" s="200" t="s">
        <v>394</v>
      </c>
      <c r="C6" s="216">
        <f>SUM(D6:G6)</f>
        <v>13887</v>
      </c>
      <c r="D6" s="216">
        <f>SUM(D7:D9)</f>
        <v>3133</v>
      </c>
      <c r="E6" s="216">
        <f t="shared" ref="E6:G6" si="0">SUM(E7:E9)</f>
        <v>7391</v>
      </c>
      <c r="F6" s="216">
        <f t="shared" si="0"/>
        <v>1564</v>
      </c>
      <c r="G6" s="216">
        <f t="shared" si="0"/>
        <v>1799</v>
      </c>
      <c r="H6" s="215"/>
    </row>
    <row r="7" spans="2:8" ht="15.75" customHeight="1">
      <c r="B7" s="202" t="s">
        <v>210</v>
      </c>
      <c r="C7" s="218">
        <v>7707</v>
      </c>
      <c r="D7" s="218">
        <v>1606</v>
      </c>
      <c r="E7" s="218">
        <v>4251</v>
      </c>
      <c r="F7" s="218">
        <v>969</v>
      </c>
      <c r="G7" s="219">
        <v>881</v>
      </c>
      <c r="H7" s="215"/>
    </row>
    <row r="8" spans="2:8">
      <c r="B8" s="202" t="s">
        <v>211</v>
      </c>
      <c r="C8" s="218">
        <v>4846</v>
      </c>
      <c r="D8" s="218">
        <v>1247</v>
      </c>
      <c r="E8" s="218">
        <v>2671</v>
      </c>
      <c r="F8" s="218">
        <v>335</v>
      </c>
      <c r="G8" s="219">
        <v>593</v>
      </c>
      <c r="H8" s="215"/>
    </row>
    <row r="9" spans="2:8" ht="15.75" thickBot="1">
      <c r="B9" s="204" t="s">
        <v>212</v>
      </c>
      <c r="C9" s="220">
        <v>1334</v>
      </c>
      <c r="D9" s="220">
        <v>280</v>
      </c>
      <c r="E9" s="220">
        <v>469</v>
      </c>
      <c r="F9" s="220">
        <v>260</v>
      </c>
      <c r="G9" s="221">
        <v>325</v>
      </c>
      <c r="H9" s="215"/>
    </row>
    <row r="10" spans="2:8" ht="8.25" customHeight="1"/>
    <row r="11" spans="2:8" ht="22.5" customHeight="1">
      <c r="B11" s="319"/>
      <c r="C11" s="319"/>
    </row>
    <row r="12" spans="2:8">
      <c r="B12" s="320"/>
    </row>
    <row r="13" spans="2:8">
      <c r="B13" s="320"/>
    </row>
    <row r="14" spans="2:8" ht="24.75">
      <c r="B14" s="321"/>
      <c r="C14" s="223" t="s">
        <v>31</v>
      </c>
      <c r="D14" s="243" t="s">
        <v>60</v>
      </c>
      <c r="E14" s="244" t="s">
        <v>61</v>
      </c>
      <c r="F14" s="244" t="s">
        <v>62</v>
      </c>
      <c r="G14" s="245" t="s">
        <v>279</v>
      </c>
    </row>
    <row r="15" spans="2:8">
      <c r="B15" s="322" t="s">
        <v>210</v>
      </c>
      <c r="C15" s="323">
        <f>+C7/$C$6</f>
        <v>0.5549794772089004</v>
      </c>
      <c r="D15" s="323">
        <f>+D7/$D$6</f>
        <v>0.51260772422598144</v>
      </c>
      <c r="E15" s="323">
        <f>+E7/$E$6</f>
        <v>0.5751589771343526</v>
      </c>
      <c r="F15" s="323">
        <f>F7/$F$6</f>
        <v>0.61956521739130432</v>
      </c>
      <c r="G15" s="323">
        <f>+G7/$G$6</f>
        <v>0.48971650917176207</v>
      </c>
    </row>
    <row r="16" spans="2:8">
      <c r="B16" s="322" t="s">
        <v>211</v>
      </c>
      <c r="C16" s="323">
        <f>+C8/$C$6</f>
        <v>0.34895945848635412</v>
      </c>
      <c r="D16" s="323">
        <f>+D8/$D$6</f>
        <v>0.39802106607085858</v>
      </c>
      <c r="E16" s="323">
        <f>+E8/$E$6</f>
        <v>0.36138546881342171</v>
      </c>
      <c r="F16" s="323">
        <f>F8/$F$6</f>
        <v>0.21419437340153452</v>
      </c>
      <c r="G16" s="323">
        <f>+G8/$G$6</f>
        <v>0.32962757087270705</v>
      </c>
    </row>
    <row r="17" spans="2:15">
      <c r="B17" s="322" t="s">
        <v>212</v>
      </c>
      <c r="C17" s="323">
        <f>+C9/$C$6</f>
        <v>9.6061064304745439E-2</v>
      </c>
      <c r="D17" s="323">
        <f>+D9/$D$6</f>
        <v>8.9371209703159912E-2</v>
      </c>
      <c r="E17" s="323">
        <f>+E9/$E$6</f>
        <v>6.3455554052225679E-2</v>
      </c>
      <c r="F17" s="323">
        <f>F9/$F$6</f>
        <v>0.16624040920716113</v>
      </c>
      <c r="G17" s="323">
        <f>+G9/$G$6</f>
        <v>0.18065591995553085</v>
      </c>
    </row>
    <row r="21" spans="2:15" ht="8.25" customHeight="1"/>
    <row r="22" spans="2:15" ht="23.25" customHeight="1">
      <c r="J22" s="544"/>
      <c r="K22" s="544"/>
      <c r="L22" s="544"/>
      <c r="M22" s="544"/>
      <c r="N22" s="544"/>
      <c r="O22" s="544"/>
    </row>
    <row r="37" spans="2:7" ht="24.75" customHeight="1">
      <c r="B37" s="535"/>
      <c r="C37" s="535"/>
      <c r="D37" s="535"/>
      <c r="E37" s="535"/>
      <c r="F37" s="535"/>
      <c r="G37" s="535"/>
    </row>
  </sheetData>
  <mergeCells count="7">
    <mergeCell ref="J22:O22"/>
    <mergeCell ref="B37:G37"/>
    <mergeCell ref="B1:G1"/>
    <mergeCell ref="B2:G2"/>
    <mergeCell ref="B4:B5"/>
    <mergeCell ref="C4:C5"/>
    <mergeCell ref="D4:G4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821F00"/>
  </sheetPr>
  <dimension ref="B1:O52"/>
  <sheetViews>
    <sheetView showGridLines="0" workbookViewId="0">
      <selection activeCell="B6" sqref="B6"/>
    </sheetView>
  </sheetViews>
  <sheetFormatPr baseColWidth="10" defaultRowHeight="15"/>
  <cols>
    <col min="1" max="1" width="12" style="302"/>
    <col min="2" max="2" width="20.83203125" style="317" customWidth="1"/>
    <col min="3" max="3" width="15.1640625" style="317" customWidth="1"/>
    <col min="4" max="7" width="15.83203125" style="302" customWidth="1"/>
    <col min="8" max="16384" width="12" style="302"/>
  </cols>
  <sheetData>
    <row r="1" spans="2:9">
      <c r="B1" s="533" t="s">
        <v>282</v>
      </c>
      <c r="C1" s="533"/>
      <c r="D1" s="533"/>
      <c r="E1" s="533"/>
      <c r="F1" s="533"/>
      <c r="G1" s="533"/>
    </row>
    <row r="2" spans="2:9">
      <c r="B2" s="534" t="s">
        <v>283</v>
      </c>
      <c r="C2" s="534"/>
      <c r="D2" s="534"/>
      <c r="E2" s="534"/>
      <c r="F2" s="534"/>
      <c r="G2" s="534"/>
      <c r="H2" s="198"/>
      <c r="I2" s="199"/>
    </row>
    <row r="3" spans="2:9" ht="15.75" thickBot="1">
      <c r="B3" s="463"/>
      <c r="C3" s="463"/>
      <c r="D3" s="463"/>
      <c r="E3" s="463"/>
      <c r="F3" s="463"/>
      <c r="G3" s="463"/>
      <c r="H3" s="463"/>
      <c r="I3" s="199"/>
    </row>
    <row r="4" spans="2:9" ht="15.75" thickBot="1">
      <c r="B4" s="536" t="s">
        <v>85</v>
      </c>
      <c r="C4" s="538" t="s">
        <v>31</v>
      </c>
      <c r="D4" s="545" t="s">
        <v>108</v>
      </c>
      <c r="E4" s="541"/>
      <c r="F4" s="542"/>
      <c r="G4" s="543"/>
      <c r="I4" s="199"/>
    </row>
    <row r="5" spans="2:9" ht="15.75" thickBot="1">
      <c r="B5" s="537"/>
      <c r="C5" s="539"/>
      <c r="D5" s="313" t="s">
        <v>60</v>
      </c>
      <c r="E5" s="314" t="s">
        <v>61</v>
      </c>
      <c r="F5" s="314" t="s">
        <v>62</v>
      </c>
      <c r="G5" s="315" t="s">
        <v>279</v>
      </c>
      <c r="I5" s="199"/>
    </row>
    <row r="6" spans="2:9" ht="16.5" customHeight="1">
      <c r="B6" s="200" t="s">
        <v>394</v>
      </c>
      <c r="C6" s="76">
        <f t="shared" ref="C6" si="0">+SUM(D6:G6)</f>
        <v>13886.666666666668</v>
      </c>
      <c r="D6" s="76">
        <f>SUM(D7:D17)</f>
        <v>3133</v>
      </c>
      <c r="E6" s="76">
        <f t="shared" ref="E6:G6" si="1">SUM(E7:E17)</f>
        <v>7390.666666666667</v>
      </c>
      <c r="F6" s="76">
        <f t="shared" si="1"/>
        <v>1564</v>
      </c>
      <c r="G6" s="416">
        <f t="shared" si="1"/>
        <v>1799</v>
      </c>
      <c r="I6" s="199"/>
    </row>
    <row r="7" spans="2:9" ht="18.75" customHeight="1">
      <c r="B7" s="202" t="s">
        <v>1</v>
      </c>
      <c r="C7" s="74">
        <f>SUM(D7:G7)</f>
        <v>10112</v>
      </c>
      <c r="D7" s="74">
        <v>2415</v>
      </c>
      <c r="E7" s="74">
        <v>5258</v>
      </c>
      <c r="F7" s="74">
        <v>1112</v>
      </c>
      <c r="G7" s="203">
        <v>1327</v>
      </c>
      <c r="I7" s="199"/>
    </row>
    <row r="8" spans="2:9" ht="18.75" customHeight="1">
      <c r="B8" s="202" t="s">
        <v>2</v>
      </c>
      <c r="C8" s="74">
        <f t="shared" ref="C8:C17" si="2">SUM(D8:G8)</f>
        <v>1981</v>
      </c>
      <c r="D8" s="74">
        <v>398</v>
      </c>
      <c r="E8" s="74">
        <v>1171</v>
      </c>
      <c r="F8" s="74">
        <v>188</v>
      </c>
      <c r="G8" s="203">
        <v>224</v>
      </c>
      <c r="I8" s="199"/>
    </row>
    <row r="9" spans="2:9" ht="18.75" customHeight="1">
      <c r="B9" s="202" t="s">
        <v>3</v>
      </c>
      <c r="C9" s="74">
        <f t="shared" si="2"/>
        <v>860</v>
      </c>
      <c r="D9" s="74">
        <v>138</v>
      </c>
      <c r="E9" s="74">
        <v>538</v>
      </c>
      <c r="F9" s="74">
        <v>115</v>
      </c>
      <c r="G9" s="203">
        <v>69</v>
      </c>
      <c r="I9" s="199"/>
    </row>
    <row r="10" spans="2:9" ht="18.75" customHeight="1">
      <c r="B10" s="202" t="s">
        <v>4</v>
      </c>
      <c r="C10" s="74">
        <f t="shared" si="2"/>
        <v>123</v>
      </c>
      <c r="D10" s="74">
        <v>1</v>
      </c>
      <c r="E10" s="74">
        <v>83</v>
      </c>
      <c r="F10" s="74">
        <v>5</v>
      </c>
      <c r="G10" s="203">
        <v>34</v>
      </c>
      <c r="I10" s="199"/>
    </row>
    <row r="11" spans="2:9" ht="18.75" customHeight="1">
      <c r="B11" s="202" t="s">
        <v>5</v>
      </c>
      <c r="C11" s="74">
        <f t="shared" si="2"/>
        <v>96</v>
      </c>
      <c r="D11" s="74">
        <v>2</v>
      </c>
      <c r="E11" s="74">
        <v>46</v>
      </c>
      <c r="F11" s="74">
        <v>2</v>
      </c>
      <c r="G11" s="203">
        <v>46</v>
      </c>
      <c r="I11" s="199"/>
    </row>
    <row r="12" spans="2:9" ht="18.75" customHeight="1">
      <c r="B12" s="202" t="s">
        <v>6</v>
      </c>
      <c r="C12" s="74">
        <f t="shared" si="2"/>
        <v>31</v>
      </c>
      <c r="D12" s="74">
        <v>2</v>
      </c>
      <c r="E12" s="74">
        <v>28</v>
      </c>
      <c r="F12" s="74">
        <v>1</v>
      </c>
      <c r="G12" s="203">
        <v>0</v>
      </c>
      <c r="I12" s="199"/>
    </row>
    <row r="13" spans="2:9" ht="18.75" customHeight="1">
      <c r="B13" s="202" t="s">
        <v>7</v>
      </c>
      <c r="C13" s="74">
        <f t="shared" si="2"/>
        <v>33</v>
      </c>
      <c r="D13" s="74">
        <v>4</v>
      </c>
      <c r="E13" s="74">
        <v>29</v>
      </c>
      <c r="F13" s="74">
        <v>0</v>
      </c>
      <c r="G13" s="203">
        <v>0</v>
      </c>
      <c r="I13" s="199"/>
    </row>
    <row r="14" spans="2:9" ht="18.75" customHeight="1">
      <c r="B14" s="202" t="s">
        <v>8</v>
      </c>
      <c r="C14" s="74">
        <f t="shared" si="2"/>
        <v>12</v>
      </c>
      <c r="D14" s="74">
        <v>0</v>
      </c>
      <c r="E14" s="74">
        <v>11</v>
      </c>
      <c r="F14" s="74">
        <v>0</v>
      </c>
      <c r="G14" s="203">
        <v>1</v>
      </c>
      <c r="I14" s="199"/>
    </row>
    <row r="15" spans="2:9" ht="18.75" customHeight="1">
      <c r="B15" s="202" t="s">
        <v>9</v>
      </c>
      <c r="C15" s="74">
        <f t="shared" si="2"/>
        <v>4</v>
      </c>
      <c r="D15" s="74">
        <v>0</v>
      </c>
      <c r="E15" s="74">
        <v>4</v>
      </c>
      <c r="F15" s="74">
        <v>0</v>
      </c>
      <c r="G15" s="203">
        <v>0</v>
      </c>
      <c r="I15" s="199"/>
    </row>
    <row r="16" spans="2:9" ht="18.75" customHeight="1">
      <c r="B16" s="202" t="s">
        <v>10</v>
      </c>
      <c r="C16" s="74">
        <f t="shared" si="2"/>
        <v>5</v>
      </c>
      <c r="D16" s="74">
        <v>1</v>
      </c>
      <c r="E16" s="74">
        <v>4</v>
      </c>
      <c r="F16" s="74">
        <v>0</v>
      </c>
      <c r="G16" s="203">
        <v>0</v>
      </c>
      <c r="I16" s="199"/>
    </row>
    <row r="17" spans="2:15" ht="15.75" thickBot="1">
      <c r="B17" s="204" t="s">
        <v>11</v>
      </c>
      <c r="C17" s="205">
        <f t="shared" si="2"/>
        <v>629.66666666666663</v>
      </c>
      <c r="D17" s="205">
        <v>172</v>
      </c>
      <c r="E17" s="205">
        <v>218.66666666666663</v>
      </c>
      <c r="F17" s="205">
        <v>141</v>
      </c>
      <c r="G17" s="206">
        <v>98</v>
      </c>
      <c r="I17" s="199"/>
    </row>
    <row r="18" spans="2:15" ht="9" customHeight="1">
      <c r="I18" s="199"/>
    </row>
    <row r="19" spans="2:15" ht="24.75" customHeight="1">
      <c r="B19" s="535" t="s">
        <v>385</v>
      </c>
      <c r="C19" s="535"/>
      <c r="D19" s="535"/>
      <c r="E19" s="535"/>
      <c r="F19" s="535"/>
      <c r="G19" s="535"/>
      <c r="J19" s="535" t="s">
        <v>373</v>
      </c>
      <c r="K19" s="535"/>
      <c r="L19" s="535"/>
      <c r="M19" s="535"/>
      <c r="N19" s="535"/>
      <c r="O19" s="535"/>
    </row>
    <row r="22" spans="2:15" ht="15.75" thickBot="1"/>
    <row r="23" spans="2:15" ht="15.75" thickBot="1">
      <c r="B23" s="465" t="s">
        <v>85</v>
      </c>
      <c r="C23" s="467" t="s">
        <v>31</v>
      </c>
      <c r="D23" s="469" t="s">
        <v>108</v>
      </c>
      <c r="E23" s="482"/>
      <c r="F23" s="546"/>
      <c r="G23" s="471"/>
    </row>
    <row r="24" spans="2:15">
      <c r="B24" s="466"/>
      <c r="C24" s="468"/>
      <c r="D24" s="243" t="s">
        <v>225</v>
      </c>
      <c r="E24" s="244" t="s">
        <v>226</v>
      </c>
      <c r="F24" s="243"/>
      <c r="G24" s="245" t="s">
        <v>227</v>
      </c>
    </row>
    <row r="25" spans="2:15">
      <c r="B25" s="209" t="s">
        <v>31</v>
      </c>
      <c r="C25" s="324">
        <f>SUM(C26:C36)</f>
        <v>0.99999999999999989</v>
      </c>
      <c r="D25" s="324">
        <f>SUM(D26:D36)</f>
        <v>1</v>
      </c>
      <c r="E25" s="324">
        <f>SUM(E26:E36)</f>
        <v>1</v>
      </c>
      <c r="F25" s="324">
        <f>SUM(F26:F36)</f>
        <v>1</v>
      </c>
      <c r="G25" s="324">
        <f>+G6/G6</f>
        <v>1</v>
      </c>
    </row>
    <row r="26" spans="2:15">
      <c r="B26" s="211" t="s">
        <v>11</v>
      </c>
      <c r="C26" s="325">
        <f>+C17/$C$6</f>
        <v>4.5343254920787321E-2</v>
      </c>
      <c r="D26" s="325">
        <f>+D17/$D$6</f>
        <v>5.4899457389083944E-2</v>
      </c>
      <c r="E26" s="325">
        <f>+E17/$E$6</f>
        <v>2.9586866317878401E-2</v>
      </c>
      <c r="F26" s="325">
        <f>+F17/$F$6</f>
        <v>9.0153452685421992E-2</v>
      </c>
      <c r="G26" s="325">
        <f>+G17/$G$6</f>
        <v>5.4474708171206226E-2</v>
      </c>
    </row>
    <row r="27" spans="2:15">
      <c r="B27" s="211" t="s">
        <v>10</v>
      </c>
      <c r="C27" s="325">
        <f>+C16/$C$6</f>
        <v>3.6005760921747475E-4</v>
      </c>
      <c r="D27" s="325">
        <f>+D16/$D$6</f>
        <v>3.1918289179699969E-4</v>
      </c>
      <c r="E27" s="325">
        <f>+E16/$E$6</f>
        <v>5.4122316435143423E-4</v>
      </c>
      <c r="F27" s="325">
        <f>+F16/$F$6</f>
        <v>0</v>
      </c>
      <c r="G27" s="325">
        <f>+G16/$G$6</f>
        <v>0</v>
      </c>
    </row>
    <row r="28" spans="2:15">
      <c r="B28" s="211" t="s">
        <v>9</v>
      </c>
      <c r="C28" s="325">
        <f>+C15/$C$6</f>
        <v>2.8804608737397982E-4</v>
      </c>
      <c r="D28" s="325">
        <f>+D15/$D$6</f>
        <v>0</v>
      </c>
      <c r="E28" s="325">
        <f>+E15/$E$6</f>
        <v>5.4122316435143423E-4</v>
      </c>
      <c r="F28" s="325">
        <f>+F15/$F$6</f>
        <v>0</v>
      </c>
      <c r="G28" s="325">
        <f>+G15/$G$6</f>
        <v>0</v>
      </c>
    </row>
    <row r="29" spans="2:15">
      <c r="B29" s="211" t="s">
        <v>8</v>
      </c>
      <c r="C29" s="325">
        <f>+C14/$C$6</f>
        <v>8.6413826212193947E-4</v>
      </c>
      <c r="D29" s="325">
        <f>+D14/$D$6</f>
        <v>0</v>
      </c>
      <c r="E29" s="325">
        <f>+E14/$E$6</f>
        <v>1.4883637019664441E-3</v>
      </c>
      <c r="F29" s="325">
        <f>+F14/$F$6</f>
        <v>0</v>
      </c>
      <c r="G29" s="325">
        <f>+G14/$G$6</f>
        <v>5.5586436909394106E-4</v>
      </c>
    </row>
    <row r="30" spans="2:15">
      <c r="B30" s="211" t="s">
        <v>7</v>
      </c>
      <c r="C30" s="325">
        <f>+C13/$C$6</f>
        <v>2.3763802208353335E-3</v>
      </c>
      <c r="D30" s="325">
        <f>+D13/$D$6</f>
        <v>1.2767315671879987E-3</v>
      </c>
      <c r="E30" s="325">
        <f>+E13/$E$6</f>
        <v>3.923867941547898E-3</v>
      </c>
      <c r="F30" s="325">
        <f>+F13/$F$6</f>
        <v>0</v>
      </c>
      <c r="G30" s="325">
        <f>+G13/$G$6</f>
        <v>0</v>
      </c>
    </row>
    <row r="31" spans="2:15" ht="17.25" customHeight="1">
      <c r="B31" s="211" t="s">
        <v>6</v>
      </c>
      <c r="C31" s="325">
        <f>+C12/$C$6</f>
        <v>2.2323571771483437E-3</v>
      </c>
      <c r="D31" s="325">
        <f>+D12/$D$6</f>
        <v>6.3836578359399937E-4</v>
      </c>
      <c r="E31" s="325">
        <f>+E12/$E$6</f>
        <v>3.7885621504600395E-3</v>
      </c>
      <c r="F31" s="325">
        <f>+F12/$F$6</f>
        <v>6.3938618925831207E-4</v>
      </c>
      <c r="G31" s="325">
        <f>+G12/$G$6</f>
        <v>0</v>
      </c>
    </row>
    <row r="32" spans="2:15">
      <c r="B32" s="211" t="s">
        <v>5</v>
      </c>
      <c r="C32" s="325">
        <f>+C11/$C$6</f>
        <v>6.9131060969755158E-3</v>
      </c>
      <c r="D32" s="325">
        <f>+D11/$D$6</f>
        <v>6.3836578359399937E-4</v>
      </c>
      <c r="E32" s="325">
        <f>+E11/$E$6</f>
        <v>6.2240663900414933E-3</v>
      </c>
      <c r="F32" s="325">
        <f>+F11/$F$6</f>
        <v>1.2787723785166241E-3</v>
      </c>
      <c r="G32" s="325">
        <f>+G11/$G$6</f>
        <v>2.5569760978321289E-2</v>
      </c>
    </row>
    <row r="33" spans="2:10">
      <c r="B33" s="211" t="s">
        <v>4</v>
      </c>
      <c r="C33" s="325">
        <f>+C10/$C$6</f>
        <v>8.8574171867498788E-3</v>
      </c>
      <c r="D33" s="325">
        <f>+D10/$D$6</f>
        <v>3.1918289179699969E-4</v>
      </c>
      <c r="E33" s="325">
        <f>+E10/$E$6</f>
        <v>1.123038066029226E-2</v>
      </c>
      <c r="F33" s="325">
        <f>+F10/$F$6</f>
        <v>3.19693094629156E-3</v>
      </c>
      <c r="G33" s="325">
        <f>+G10/$G$6</f>
        <v>1.8899388549193995E-2</v>
      </c>
    </row>
    <row r="34" spans="2:10">
      <c r="B34" s="211" t="s">
        <v>3</v>
      </c>
      <c r="C34" s="325">
        <f>+C9/$C$6</f>
        <v>6.1929908785405663E-2</v>
      </c>
      <c r="D34" s="325">
        <f>+D9/$D$6</f>
        <v>4.4047239067985959E-2</v>
      </c>
      <c r="E34" s="325">
        <f>+E9/$E$6</f>
        <v>7.2794515605267909E-2</v>
      </c>
      <c r="F34" s="325">
        <f>+F9/$F$6</f>
        <v>7.3529411764705885E-2</v>
      </c>
      <c r="G34" s="325">
        <f>+G9/$G$6</f>
        <v>3.8354641467481937E-2</v>
      </c>
    </row>
    <row r="35" spans="2:10">
      <c r="B35" s="211" t="s">
        <v>2</v>
      </c>
      <c r="C35" s="325">
        <f>+C8/$C$6</f>
        <v>0.14265482477196351</v>
      </c>
      <c r="D35" s="325">
        <f>+D8/$D$6</f>
        <v>0.12703479093520587</v>
      </c>
      <c r="E35" s="325">
        <f>+E8/$E$6</f>
        <v>0.15844308136388235</v>
      </c>
      <c r="F35" s="325">
        <f>+F8/$F$6</f>
        <v>0.12020460358056266</v>
      </c>
      <c r="G35" s="325">
        <f>+G8/$G$6</f>
        <v>0.1245136186770428</v>
      </c>
    </row>
    <row r="36" spans="2:10">
      <c r="B36" s="211" t="s">
        <v>1</v>
      </c>
      <c r="C36" s="325">
        <f>+C7/$C$6</f>
        <v>0.72818050888142094</v>
      </c>
      <c r="D36" s="325">
        <f>+D7/$D$6</f>
        <v>0.77082668368975427</v>
      </c>
      <c r="E36" s="325">
        <f>+E7/$E$6</f>
        <v>0.71143784953996025</v>
      </c>
      <c r="F36" s="325">
        <f>+F7/$F$6</f>
        <v>0.71099744245524299</v>
      </c>
      <c r="G36" s="325">
        <f>+G7/$G$6</f>
        <v>0.73763201778765985</v>
      </c>
    </row>
    <row r="38" spans="2:10" ht="15.75" thickBot="1">
      <c r="J38" s="320" t="s">
        <v>386</v>
      </c>
    </row>
    <row r="39" spans="2:10" ht="15.75" thickBot="1">
      <c r="B39" s="465" t="s">
        <v>85</v>
      </c>
      <c r="C39" s="467" t="s">
        <v>31</v>
      </c>
      <c r="D39" s="469" t="s">
        <v>108</v>
      </c>
      <c r="E39" s="482"/>
      <c r="F39" s="546"/>
      <c r="G39" s="471"/>
    </row>
    <row r="40" spans="2:10">
      <c r="B40" s="466"/>
      <c r="C40" s="468"/>
      <c r="D40" s="243" t="s">
        <v>225</v>
      </c>
      <c r="E40" s="244" t="s">
        <v>226</v>
      </c>
      <c r="F40" s="243"/>
      <c r="G40" s="245" t="s">
        <v>227</v>
      </c>
    </row>
    <row r="41" spans="2:10">
      <c r="B41" s="209" t="s">
        <v>31</v>
      </c>
      <c r="C41" s="324">
        <f>SUM(C42:C52)</f>
        <v>0.99999999999999989</v>
      </c>
      <c r="D41" s="324">
        <f>SUM(D42:D52)</f>
        <v>1</v>
      </c>
      <c r="E41" s="324">
        <f t="shared" ref="E41:G41" si="3">SUM(E42:E52)</f>
        <v>1</v>
      </c>
      <c r="F41" s="324">
        <f t="shared" si="3"/>
        <v>0.99999999999999989</v>
      </c>
      <c r="G41" s="324">
        <f t="shared" si="3"/>
        <v>1</v>
      </c>
    </row>
    <row r="42" spans="2:10">
      <c r="B42" s="211" t="s">
        <v>1</v>
      </c>
      <c r="C42" s="325">
        <f>+C7/$C$6</f>
        <v>0.72818050888142094</v>
      </c>
      <c r="D42" s="325">
        <f>+D7/$D$6</f>
        <v>0.77082668368975427</v>
      </c>
      <c r="E42" s="325">
        <f>+E7/$E$6</f>
        <v>0.71143784953996025</v>
      </c>
      <c r="F42" s="325">
        <f t="shared" ref="F42:F52" si="4">+F7/$F$6</f>
        <v>0.71099744245524299</v>
      </c>
      <c r="G42" s="325">
        <f>+G7/$G$6</f>
        <v>0.73763201778765985</v>
      </c>
    </row>
    <row r="43" spans="2:10">
      <c r="B43" s="211" t="s">
        <v>2</v>
      </c>
      <c r="C43" s="325">
        <f t="shared" ref="C43:C52" si="5">+C8/$C$6</f>
        <v>0.14265482477196351</v>
      </c>
      <c r="D43" s="325">
        <f t="shared" ref="D43:D52" si="6">+D8/$D$6</f>
        <v>0.12703479093520587</v>
      </c>
      <c r="E43" s="325">
        <f t="shared" ref="E43:E52" si="7">+E8/$E$6</f>
        <v>0.15844308136388235</v>
      </c>
      <c r="F43" s="325">
        <f t="shared" si="4"/>
        <v>0.12020460358056266</v>
      </c>
      <c r="G43" s="325">
        <f t="shared" ref="G43:G52" si="8">+G8/$G$6</f>
        <v>0.1245136186770428</v>
      </c>
    </row>
    <row r="44" spans="2:10">
      <c r="B44" s="211" t="s">
        <v>3</v>
      </c>
      <c r="C44" s="325">
        <f t="shared" si="5"/>
        <v>6.1929908785405663E-2</v>
      </c>
      <c r="D44" s="325">
        <f t="shared" si="6"/>
        <v>4.4047239067985959E-2</v>
      </c>
      <c r="E44" s="325">
        <f t="shared" si="7"/>
        <v>7.2794515605267909E-2</v>
      </c>
      <c r="F44" s="325">
        <f t="shared" si="4"/>
        <v>7.3529411764705885E-2</v>
      </c>
      <c r="G44" s="325">
        <f t="shared" si="8"/>
        <v>3.8354641467481937E-2</v>
      </c>
    </row>
    <row r="45" spans="2:10">
      <c r="B45" s="211" t="s">
        <v>4</v>
      </c>
      <c r="C45" s="325">
        <f t="shared" si="5"/>
        <v>8.8574171867498788E-3</v>
      </c>
      <c r="D45" s="325">
        <f t="shared" si="6"/>
        <v>3.1918289179699969E-4</v>
      </c>
      <c r="E45" s="325">
        <f t="shared" si="7"/>
        <v>1.123038066029226E-2</v>
      </c>
      <c r="F45" s="325">
        <f t="shared" si="4"/>
        <v>3.19693094629156E-3</v>
      </c>
      <c r="G45" s="325">
        <f t="shared" si="8"/>
        <v>1.8899388549193995E-2</v>
      </c>
    </row>
    <row r="46" spans="2:10">
      <c r="B46" s="211" t="s">
        <v>5</v>
      </c>
      <c r="C46" s="325">
        <f t="shared" si="5"/>
        <v>6.9131060969755158E-3</v>
      </c>
      <c r="D46" s="325">
        <f t="shared" si="6"/>
        <v>6.3836578359399937E-4</v>
      </c>
      <c r="E46" s="325">
        <f t="shared" si="7"/>
        <v>6.2240663900414933E-3</v>
      </c>
      <c r="F46" s="325">
        <f t="shared" si="4"/>
        <v>1.2787723785166241E-3</v>
      </c>
      <c r="G46" s="325">
        <f t="shared" si="8"/>
        <v>2.5569760978321289E-2</v>
      </c>
    </row>
    <row r="47" spans="2:10">
      <c r="B47" s="211" t="s">
        <v>6</v>
      </c>
      <c r="C47" s="325">
        <f t="shared" si="5"/>
        <v>2.2323571771483437E-3</v>
      </c>
      <c r="D47" s="325">
        <f t="shared" si="6"/>
        <v>6.3836578359399937E-4</v>
      </c>
      <c r="E47" s="325">
        <f t="shared" si="7"/>
        <v>3.7885621504600395E-3</v>
      </c>
      <c r="F47" s="325">
        <f t="shared" si="4"/>
        <v>6.3938618925831207E-4</v>
      </c>
      <c r="G47" s="325">
        <f t="shared" si="8"/>
        <v>0</v>
      </c>
    </row>
    <row r="48" spans="2:10">
      <c r="B48" s="211" t="s">
        <v>7</v>
      </c>
      <c r="C48" s="325">
        <f t="shared" si="5"/>
        <v>2.3763802208353335E-3</v>
      </c>
      <c r="D48" s="325">
        <f t="shared" si="6"/>
        <v>1.2767315671879987E-3</v>
      </c>
      <c r="E48" s="325">
        <f t="shared" si="7"/>
        <v>3.923867941547898E-3</v>
      </c>
      <c r="F48" s="325">
        <f t="shared" si="4"/>
        <v>0</v>
      </c>
      <c r="G48" s="325">
        <f t="shared" si="8"/>
        <v>0</v>
      </c>
    </row>
    <row r="49" spans="2:7">
      <c r="B49" s="211" t="s">
        <v>8</v>
      </c>
      <c r="C49" s="325">
        <f t="shared" si="5"/>
        <v>8.6413826212193947E-4</v>
      </c>
      <c r="D49" s="325">
        <f t="shared" si="6"/>
        <v>0</v>
      </c>
      <c r="E49" s="325">
        <f t="shared" si="7"/>
        <v>1.4883637019664441E-3</v>
      </c>
      <c r="F49" s="325">
        <f t="shared" si="4"/>
        <v>0</v>
      </c>
      <c r="G49" s="325">
        <f t="shared" si="8"/>
        <v>5.5586436909394106E-4</v>
      </c>
    </row>
    <row r="50" spans="2:7">
      <c r="B50" s="211" t="s">
        <v>9</v>
      </c>
      <c r="C50" s="325">
        <f t="shared" si="5"/>
        <v>2.8804608737397982E-4</v>
      </c>
      <c r="D50" s="325">
        <f t="shared" si="6"/>
        <v>0</v>
      </c>
      <c r="E50" s="325">
        <f t="shared" si="7"/>
        <v>5.4122316435143423E-4</v>
      </c>
      <c r="F50" s="325">
        <f t="shared" si="4"/>
        <v>0</v>
      </c>
      <c r="G50" s="325">
        <f t="shared" si="8"/>
        <v>0</v>
      </c>
    </row>
    <row r="51" spans="2:7">
      <c r="B51" s="211" t="s">
        <v>10</v>
      </c>
      <c r="C51" s="325">
        <f t="shared" si="5"/>
        <v>3.6005760921747475E-4</v>
      </c>
      <c r="D51" s="325">
        <f t="shared" si="6"/>
        <v>3.1918289179699969E-4</v>
      </c>
      <c r="E51" s="325">
        <f t="shared" si="7"/>
        <v>5.4122316435143423E-4</v>
      </c>
      <c r="F51" s="325">
        <f t="shared" si="4"/>
        <v>0</v>
      </c>
      <c r="G51" s="325">
        <f t="shared" si="8"/>
        <v>0</v>
      </c>
    </row>
    <row r="52" spans="2:7">
      <c r="B52" s="211" t="s">
        <v>11</v>
      </c>
      <c r="C52" s="325">
        <f t="shared" si="5"/>
        <v>4.5343254920787321E-2</v>
      </c>
      <c r="D52" s="325">
        <f t="shared" si="6"/>
        <v>5.4899457389083944E-2</v>
      </c>
      <c r="E52" s="325">
        <f t="shared" si="7"/>
        <v>2.9586866317878401E-2</v>
      </c>
      <c r="F52" s="325">
        <f t="shared" si="4"/>
        <v>9.0153452685421992E-2</v>
      </c>
      <c r="G52" s="325">
        <f t="shared" si="8"/>
        <v>5.4474708171206226E-2</v>
      </c>
    </row>
  </sheetData>
  <mergeCells count="14">
    <mergeCell ref="J19:O19"/>
    <mergeCell ref="B23:B24"/>
    <mergeCell ref="C23:C24"/>
    <mergeCell ref="D23:G23"/>
    <mergeCell ref="B39:B40"/>
    <mergeCell ref="C39:C40"/>
    <mergeCell ref="D39:G39"/>
    <mergeCell ref="B19:G19"/>
    <mergeCell ref="B1:G1"/>
    <mergeCell ref="B2:G2"/>
    <mergeCell ref="B3:H3"/>
    <mergeCell ref="B4:B5"/>
    <mergeCell ref="C4:C5"/>
    <mergeCell ref="D4:G4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C6"/>
  <sheetViews>
    <sheetView showGridLines="0" workbookViewId="0">
      <selection activeCell="C6" sqref="C6"/>
    </sheetView>
  </sheetViews>
  <sheetFormatPr baseColWidth="10" defaultRowHeight="11.25"/>
  <sheetData>
    <row r="6" spans="3:3" ht="75">
      <c r="C6" s="167" t="s">
        <v>284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B2:I19"/>
  <sheetViews>
    <sheetView showGridLines="0" workbookViewId="0">
      <selection activeCell="C7" sqref="C7:C8"/>
    </sheetView>
  </sheetViews>
  <sheetFormatPr baseColWidth="10" defaultRowHeight="15"/>
  <cols>
    <col min="1" max="1" width="12" style="302"/>
    <col min="2" max="2" width="29.33203125" style="302" customWidth="1"/>
    <col min="3" max="3" width="14" style="302" customWidth="1"/>
    <col min="4" max="4" width="17.6640625" style="302" customWidth="1"/>
    <col min="5" max="16384" width="12" style="302"/>
  </cols>
  <sheetData>
    <row r="2" spans="2:9">
      <c r="B2" s="533" t="s">
        <v>285</v>
      </c>
      <c r="C2" s="533"/>
      <c r="D2" s="533"/>
    </row>
    <row r="3" spans="2:9" ht="26.25" customHeight="1">
      <c r="B3" s="547" t="s">
        <v>286</v>
      </c>
      <c r="C3" s="547"/>
      <c r="D3" s="547"/>
    </row>
    <row r="4" spans="2:9" ht="15.75" thickBot="1">
      <c r="B4" s="169"/>
      <c r="C4" s="169"/>
      <c r="D4" s="169"/>
      <c r="E4" s="170"/>
    </row>
    <row r="5" spans="2:9" ht="15.75" thickBot="1">
      <c r="B5" s="326" t="s">
        <v>108</v>
      </c>
      <c r="C5" s="327" t="s">
        <v>80</v>
      </c>
      <c r="D5" s="328" t="s">
        <v>81</v>
      </c>
      <c r="E5" s="170"/>
    </row>
    <row r="6" spans="2:9" ht="19.5" customHeight="1">
      <c r="B6" s="174" t="s">
        <v>131</v>
      </c>
      <c r="C6" s="73">
        <f>+SUM(C7:C8)</f>
        <v>11917</v>
      </c>
      <c r="D6" s="306">
        <f>+C6/$C$6</f>
        <v>1</v>
      </c>
      <c r="E6" s="170"/>
    </row>
    <row r="7" spans="2:9" ht="19.5" customHeight="1">
      <c r="B7" s="65" t="s">
        <v>66</v>
      </c>
      <c r="C7" s="68">
        <v>9817</v>
      </c>
      <c r="D7" s="308">
        <f>+C7/C6</f>
        <v>0.82378115297474197</v>
      </c>
      <c r="E7" s="170"/>
    </row>
    <row r="8" spans="2:9" ht="15.75" thickBot="1">
      <c r="B8" s="69" t="s">
        <v>65</v>
      </c>
      <c r="C8" s="70">
        <v>2100</v>
      </c>
      <c r="D8" s="309">
        <f>+C8/C6</f>
        <v>0.17621884702525803</v>
      </c>
      <c r="E8" s="170"/>
    </row>
    <row r="12" spans="2:9">
      <c r="B12" s="533" t="s">
        <v>318</v>
      </c>
      <c r="C12" s="533"/>
      <c r="D12" s="533"/>
      <c r="E12" s="533"/>
      <c r="F12" s="533"/>
      <c r="G12" s="533"/>
      <c r="H12" s="533"/>
      <c r="I12" s="533"/>
    </row>
    <row r="13" spans="2:9">
      <c r="B13" s="534" t="s">
        <v>287</v>
      </c>
      <c r="C13" s="534"/>
      <c r="D13" s="534"/>
      <c r="E13" s="534"/>
      <c r="F13" s="534"/>
      <c r="G13" s="534"/>
      <c r="H13" s="534"/>
      <c r="I13" s="534"/>
    </row>
    <row r="15" spans="2:9">
      <c r="H15" s="178"/>
    </row>
    <row r="16" spans="2:9">
      <c r="H16" s="178"/>
    </row>
    <row r="17" spans="8:8">
      <c r="H17" s="178"/>
    </row>
    <row r="18" spans="8:8">
      <c r="H18" s="178"/>
    </row>
    <row r="19" spans="8:8">
      <c r="H19" s="178"/>
    </row>
  </sheetData>
  <mergeCells count="4">
    <mergeCell ref="B2:D2"/>
    <mergeCell ref="B3:D3"/>
    <mergeCell ref="B12:I12"/>
    <mergeCell ref="B13:I13"/>
  </mergeCells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B1:P162"/>
  <sheetViews>
    <sheetView showGridLines="0" workbookViewId="0">
      <selection activeCell="J11" sqref="J11"/>
    </sheetView>
  </sheetViews>
  <sheetFormatPr baseColWidth="10" defaultRowHeight="15"/>
  <cols>
    <col min="1" max="1" width="8.83203125" style="302" customWidth="1"/>
    <col min="2" max="2" width="75.6640625" style="317" customWidth="1"/>
    <col min="3" max="3" width="16" style="302" customWidth="1"/>
    <col min="4" max="6" width="12" style="302"/>
    <col min="7" max="7" width="21.33203125" style="302" customWidth="1"/>
    <col min="8" max="16384" width="12" style="302"/>
  </cols>
  <sheetData>
    <row r="1" spans="2:8">
      <c r="B1" s="533" t="s">
        <v>288</v>
      </c>
      <c r="C1" s="533"/>
      <c r="D1" s="533"/>
      <c r="E1" s="533"/>
      <c r="F1" s="311"/>
    </row>
    <row r="2" spans="2:8">
      <c r="B2" s="534" t="s">
        <v>289</v>
      </c>
      <c r="C2" s="534"/>
      <c r="D2" s="534"/>
      <c r="E2" s="534"/>
      <c r="F2" s="312"/>
    </row>
    <row r="3" spans="2:8" ht="15.75" thickBot="1">
      <c r="B3" s="181"/>
      <c r="C3" s="181"/>
      <c r="D3" s="181"/>
      <c r="E3" s="181"/>
      <c r="F3" s="181"/>
      <c r="G3" s="182"/>
    </row>
    <row r="4" spans="2:8" ht="15.75" thickBot="1">
      <c r="B4" s="548" t="s">
        <v>134</v>
      </c>
      <c r="C4" s="550" t="s">
        <v>31</v>
      </c>
      <c r="D4" s="552" t="s">
        <v>108</v>
      </c>
      <c r="E4" s="553"/>
      <c r="G4" s="182"/>
    </row>
    <row r="5" spans="2:8" ht="15.75" thickBot="1">
      <c r="B5" s="549"/>
      <c r="C5" s="551"/>
      <c r="D5" s="329" t="s">
        <v>65</v>
      </c>
      <c r="E5" s="329" t="s">
        <v>66</v>
      </c>
      <c r="G5" s="182"/>
    </row>
    <row r="6" spans="2:8" ht="18.75" customHeight="1">
      <c r="B6" s="436" t="s">
        <v>394</v>
      </c>
      <c r="C6" s="417">
        <f t="shared" ref="C6:C37" si="0">+SUM(D6:E6)</f>
        <v>11917</v>
      </c>
      <c r="D6" s="417">
        <f>+SUM(D7:D67)</f>
        <v>2100</v>
      </c>
      <c r="E6" s="418">
        <f>+SUM(E7:E67)</f>
        <v>9817</v>
      </c>
      <c r="F6" s="187"/>
      <c r="G6" s="182"/>
    </row>
    <row r="7" spans="2:8">
      <c r="B7" s="202" t="s">
        <v>135</v>
      </c>
      <c r="C7" s="74">
        <f t="shared" si="0"/>
        <v>105</v>
      </c>
      <c r="D7" s="74">
        <v>8</v>
      </c>
      <c r="E7" s="203">
        <v>97</v>
      </c>
      <c r="F7" s="189"/>
      <c r="G7" s="182"/>
    </row>
    <row r="8" spans="2:8">
      <c r="B8" s="202" t="s">
        <v>136</v>
      </c>
      <c r="C8" s="74">
        <f t="shared" si="0"/>
        <v>38</v>
      </c>
      <c r="D8" s="74">
        <v>7</v>
      </c>
      <c r="E8" s="203">
        <v>31</v>
      </c>
      <c r="F8" s="189"/>
      <c r="G8" s="191" t="s">
        <v>201</v>
      </c>
      <c r="H8" s="316">
        <v>1.502055886548628E-2</v>
      </c>
    </row>
    <row r="9" spans="2:8">
      <c r="B9" s="202" t="s">
        <v>139</v>
      </c>
      <c r="C9" s="74">
        <f t="shared" si="0"/>
        <v>5</v>
      </c>
      <c r="D9" s="74">
        <v>0</v>
      </c>
      <c r="E9" s="203">
        <v>5</v>
      </c>
      <c r="F9" s="189"/>
      <c r="G9" s="191" t="s">
        <v>140</v>
      </c>
      <c r="H9" s="316">
        <v>1.5104472602164975E-2</v>
      </c>
    </row>
    <row r="10" spans="2:8">
      <c r="B10" s="202" t="s">
        <v>141</v>
      </c>
      <c r="C10" s="74">
        <f t="shared" si="0"/>
        <v>49</v>
      </c>
      <c r="D10" s="74">
        <v>5</v>
      </c>
      <c r="E10" s="203">
        <v>44</v>
      </c>
      <c r="F10" s="189"/>
      <c r="G10" s="191" t="s">
        <v>142</v>
      </c>
      <c r="H10" s="316">
        <v>2.2237140219853992E-2</v>
      </c>
    </row>
    <row r="11" spans="2:8">
      <c r="B11" s="202" t="s">
        <v>143</v>
      </c>
      <c r="C11" s="74">
        <f t="shared" si="0"/>
        <v>2</v>
      </c>
      <c r="D11" s="74">
        <v>0</v>
      </c>
      <c r="E11" s="203">
        <v>2</v>
      </c>
      <c r="F11" s="189"/>
      <c r="G11" s="191" t="s">
        <v>26</v>
      </c>
      <c r="H11" s="316">
        <v>3.020894520432995E-2</v>
      </c>
    </row>
    <row r="12" spans="2:8" ht="24">
      <c r="B12" s="202" t="s">
        <v>250</v>
      </c>
      <c r="C12" s="74">
        <f t="shared" si="0"/>
        <v>5</v>
      </c>
      <c r="D12" s="74">
        <v>1</v>
      </c>
      <c r="E12" s="203">
        <v>4</v>
      </c>
      <c r="F12" s="189"/>
      <c r="G12" s="191" t="s">
        <v>146</v>
      </c>
      <c r="H12" s="316">
        <v>3.4320718301585972E-2</v>
      </c>
    </row>
    <row r="13" spans="2:8">
      <c r="B13" s="202" t="s">
        <v>148</v>
      </c>
      <c r="C13" s="74">
        <f t="shared" si="0"/>
        <v>17</v>
      </c>
      <c r="D13" s="74">
        <v>0</v>
      </c>
      <c r="E13" s="203">
        <v>17</v>
      </c>
      <c r="F13" s="189"/>
      <c r="G13" s="191" t="s">
        <v>144</v>
      </c>
      <c r="H13" s="316">
        <v>3.7425526558697658E-2</v>
      </c>
    </row>
    <row r="14" spans="2:8">
      <c r="B14" s="202" t="s">
        <v>152</v>
      </c>
      <c r="C14" s="74">
        <f t="shared" si="0"/>
        <v>3</v>
      </c>
      <c r="D14" s="74">
        <v>0</v>
      </c>
      <c r="E14" s="203">
        <v>3</v>
      </c>
      <c r="F14" s="189"/>
      <c r="G14" s="191" t="s">
        <v>151</v>
      </c>
      <c r="H14" s="316">
        <v>8.106066963161869E-2</v>
      </c>
    </row>
    <row r="15" spans="2:8">
      <c r="B15" s="202" t="s">
        <v>156</v>
      </c>
      <c r="C15" s="74">
        <f t="shared" si="0"/>
        <v>5</v>
      </c>
      <c r="D15" s="74">
        <v>0</v>
      </c>
      <c r="E15" s="203">
        <v>5</v>
      </c>
      <c r="F15" s="189"/>
      <c r="G15" s="191" t="s">
        <v>29</v>
      </c>
      <c r="H15" s="316">
        <v>8.2403289418477799E-2</v>
      </c>
    </row>
    <row r="16" spans="2:8">
      <c r="B16" s="202" t="s">
        <v>157</v>
      </c>
      <c r="C16" s="74">
        <f t="shared" si="0"/>
        <v>1</v>
      </c>
      <c r="D16" s="74">
        <v>0</v>
      </c>
      <c r="E16" s="203">
        <v>1</v>
      </c>
      <c r="F16" s="189"/>
      <c r="G16" s="191" t="s">
        <v>149</v>
      </c>
      <c r="H16" s="316">
        <v>0.13745070067970128</v>
      </c>
    </row>
    <row r="17" spans="2:8">
      <c r="B17" s="202" t="s">
        <v>158</v>
      </c>
      <c r="C17" s="74">
        <f t="shared" si="0"/>
        <v>69</v>
      </c>
      <c r="D17" s="74">
        <v>3</v>
      </c>
      <c r="E17" s="203">
        <v>66</v>
      </c>
      <c r="F17" s="189"/>
      <c r="G17" s="191" t="s">
        <v>153</v>
      </c>
      <c r="H17" s="316">
        <v>0.42099521691700931</v>
      </c>
    </row>
    <row r="18" spans="2:8">
      <c r="B18" s="202" t="s">
        <v>387</v>
      </c>
      <c r="C18" s="74">
        <f t="shared" si="0"/>
        <v>1</v>
      </c>
      <c r="D18" s="74">
        <v>0</v>
      </c>
      <c r="E18" s="203">
        <v>1</v>
      </c>
      <c r="F18" s="189"/>
      <c r="G18" s="182"/>
    </row>
    <row r="19" spans="2:8">
      <c r="B19" s="202" t="s">
        <v>164</v>
      </c>
      <c r="C19" s="74">
        <f t="shared" si="0"/>
        <v>28</v>
      </c>
      <c r="D19" s="74">
        <v>3</v>
      </c>
      <c r="E19" s="203">
        <v>25</v>
      </c>
      <c r="F19" s="189"/>
      <c r="G19" s="182"/>
    </row>
    <row r="20" spans="2:8">
      <c r="B20" s="202" t="s">
        <v>165</v>
      </c>
      <c r="C20" s="74">
        <f t="shared" si="0"/>
        <v>2</v>
      </c>
      <c r="D20" s="74">
        <v>0</v>
      </c>
      <c r="E20" s="203">
        <v>2</v>
      </c>
      <c r="F20" s="189"/>
      <c r="G20" s="182"/>
    </row>
    <row r="21" spans="2:8">
      <c r="B21" s="202" t="s">
        <v>166</v>
      </c>
      <c r="C21" s="74">
        <f t="shared" si="0"/>
        <v>25</v>
      </c>
      <c r="D21" s="74">
        <v>2</v>
      </c>
      <c r="E21" s="203">
        <v>23</v>
      </c>
      <c r="F21" s="189"/>
      <c r="G21" s="182"/>
    </row>
    <row r="22" spans="2:8">
      <c r="B22" s="202" t="s">
        <v>14</v>
      </c>
      <c r="C22" s="74">
        <f t="shared" si="0"/>
        <v>2</v>
      </c>
      <c r="D22" s="74">
        <v>0</v>
      </c>
      <c r="E22" s="203">
        <v>2</v>
      </c>
      <c r="F22" s="189"/>
      <c r="G22" s="182"/>
    </row>
    <row r="23" spans="2:8">
      <c r="B23" s="202" t="s">
        <v>167</v>
      </c>
      <c r="C23" s="74">
        <f t="shared" si="0"/>
        <v>18</v>
      </c>
      <c r="D23" s="74">
        <v>1</v>
      </c>
      <c r="E23" s="203">
        <v>17</v>
      </c>
      <c r="F23" s="189"/>
      <c r="G23" s="182"/>
    </row>
    <row r="24" spans="2:8" ht="24">
      <c r="B24" s="202" t="s">
        <v>168</v>
      </c>
      <c r="C24" s="74">
        <f t="shared" si="0"/>
        <v>1</v>
      </c>
      <c r="D24" s="74">
        <v>1</v>
      </c>
      <c r="E24" s="203">
        <v>0</v>
      </c>
      <c r="F24" s="189"/>
      <c r="G24" s="182"/>
    </row>
    <row r="25" spans="2:8">
      <c r="B25" s="202" t="s">
        <v>169</v>
      </c>
      <c r="C25" s="74">
        <f t="shared" si="0"/>
        <v>7</v>
      </c>
      <c r="D25" s="74">
        <v>2</v>
      </c>
      <c r="E25" s="203">
        <v>5</v>
      </c>
      <c r="F25" s="189"/>
      <c r="G25" s="182"/>
    </row>
    <row r="26" spans="2:8">
      <c r="B26" s="202" t="s">
        <v>171</v>
      </c>
      <c r="C26" s="74">
        <f t="shared" si="0"/>
        <v>1</v>
      </c>
      <c r="D26" s="74">
        <v>0</v>
      </c>
      <c r="E26" s="203">
        <v>1</v>
      </c>
      <c r="F26" s="189"/>
      <c r="G26" s="182"/>
    </row>
    <row r="27" spans="2:8">
      <c r="B27" s="202" t="s">
        <v>146</v>
      </c>
      <c r="C27" s="74">
        <f t="shared" si="0"/>
        <v>409</v>
      </c>
      <c r="D27" s="74">
        <v>60</v>
      </c>
      <c r="E27" s="203">
        <v>349</v>
      </c>
      <c r="F27" s="189"/>
      <c r="G27" s="182"/>
    </row>
    <row r="28" spans="2:8">
      <c r="B28" s="202" t="s">
        <v>172</v>
      </c>
      <c r="C28" s="74">
        <f t="shared" si="0"/>
        <v>111</v>
      </c>
      <c r="D28" s="74">
        <v>11</v>
      </c>
      <c r="E28" s="203">
        <v>100</v>
      </c>
      <c r="F28" s="189"/>
      <c r="G28" s="182"/>
    </row>
    <row r="29" spans="2:8" ht="24">
      <c r="B29" s="202" t="s">
        <v>153</v>
      </c>
      <c r="C29" s="74">
        <f t="shared" si="0"/>
        <v>5017</v>
      </c>
      <c r="D29" s="74">
        <v>1052</v>
      </c>
      <c r="E29" s="203">
        <v>3965</v>
      </c>
      <c r="F29" s="189"/>
      <c r="G29" s="182"/>
    </row>
    <row r="30" spans="2:8">
      <c r="B30" s="202" t="s">
        <v>173</v>
      </c>
      <c r="C30" s="74">
        <f t="shared" si="0"/>
        <v>9</v>
      </c>
      <c r="D30" s="74">
        <v>0</v>
      </c>
      <c r="E30" s="203">
        <v>9</v>
      </c>
      <c r="F30" s="189"/>
      <c r="G30" s="182"/>
    </row>
    <row r="31" spans="2:8">
      <c r="B31" s="202" t="s">
        <v>177</v>
      </c>
      <c r="C31" s="74">
        <f t="shared" si="0"/>
        <v>54</v>
      </c>
      <c r="D31" s="74">
        <v>2</v>
      </c>
      <c r="E31" s="203">
        <v>52</v>
      </c>
      <c r="F31" s="189"/>
      <c r="G31" s="182"/>
    </row>
    <row r="32" spans="2:8">
      <c r="B32" s="202" t="s">
        <v>178</v>
      </c>
      <c r="C32" s="74">
        <f t="shared" si="0"/>
        <v>7</v>
      </c>
      <c r="D32" s="74">
        <v>1</v>
      </c>
      <c r="E32" s="203">
        <v>6</v>
      </c>
      <c r="F32" s="189"/>
      <c r="G32" s="182"/>
    </row>
    <row r="33" spans="2:14">
      <c r="B33" s="202" t="s">
        <v>179</v>
      </c>
      <c r="C33" s="74">
        <f t="shared" si="0"/>
        <v>54</v>
      </c>
      <c r="D33" s="74">
        <v>14</v>
      </c>
      <c r="E33" s="203">
        <v>40</v>
      </c>
      <c r="F33" s="189"/>
      <c r="G33" s="182"/>
    </row>
    <row r="34" spans="2:14">
      <c r="B34" s="202" t="s">
        <v>151</v>
      </c>
      <c r="C34" s="74">
        <f t="shared" si="0"/>
        <v>966</v>
      </c>
      <c r="D34" s="74">
        <v>125</v>
      </c>
      <c r="E34" s="203">
        <v>841</v>
      </c>
      <c r="F34" s="189"/>
      <c r="G34" s="182"/>
    </row>
    <row r="35" spans="2:14" ht="24">
      <c r="B35" s="202" t="s">
        <v>181</v>
      </c>
      <c r="C35" s="74">
        <f t="shared" si="0"/>
        <v>2</v>
      </c>
      <c r="D35" s="74">
        <v>1</v>
      </c>
      <c r="E35" s="203">
        <v>1</v>
      </c>
      <c r="F35" s="189"/>
      <c r="G35" s="182"/>
    </row>
    <row r="36" spans="2:14">
      <c r="B36" s="202" t="s">
        <v>375</v>
      </c>
      <c r="C36" s="74">
        <f t="shared" si="0"/>
        <v>6</v>
      </c>
      <c r="D36" s="74">
        <v>0</v>
      </c>
      <c r="E36" s="203">
        <v>6</v>
      </c>
      <c r="F36" s="189"/>
      <c r="G36" s="182"/>
    </row>
    <row r="37" spans="2:14">
      <c r="B37" s="202" t="s">
        <v>183</v>
      </c>
      <c r="C37" s="74">
        <f t="shared" si="0"/>
        <v>107</v>
      </c>
      <c r="D37" s="74">
        <v>12</v>
      </c>
      <c r="E37" s="203">
        <v>95</v>
      </c>
      <c r="F37" s="189"/>
      <c r="G37" s="182"/>
    </row>
    <row r="38" spans="2:14">
      <c r="B38" s="202" t="s">
        <v>185</v>
      </c>
      <c r="C38" s="74">
        <f t="shared" ref="C38:C66" si="1">+SUM(D38:E38)</f>
        <v>1</v>
      </c>
      <c r="D38" s="74">
        <v>0</v>
      </c>
      <c r="E38" s="203">
        <v>1</v>
      </c>
      <c r="F38" s="189"/>
      <c r="G38" s="182"/>
    </row>
    <row r="39" spans="2:14">
      <c r="B39" s="202" t="s">
        <v>137</v>
      </c>
      <c r="C39" s="74">
        <f t="shared" si="1"/>
        <v>96</v>
      </c>
      <c r="D39" s="74">
        <v>12</v>
      </c>
      <c r="E39" s="203">
        <v>84</v>
      </c>
      <c r="F39" s="189"/>
      <c r="G39" s="182"/>
    </row>
    <row r="40" spans="2:14" ht="24">
      <c r="B40" s="202" t="s">
        <v>388</v>
      </c>
      <c r="C40" s="74">
        <f t="shared" si="1"/>
        <v>9</v>
      </c>
      <c r="D40" s="74">
        <v>0</v>
      </c>
      <c r="E40" s="203">
        <v>9</v>
      </c>
      <c r="F40" s="189"/>
      <c r="G40" s="182"/>
    </row>
    <row r="41" spans="2:14" ht="22.5" customHeight="1">
      <c r="B41" s="202" t="s">
        <v>187</v>
      </c>
      <c r="C41" s="74">
        <f t="shared" si="1"/>
        <v>4</v>
      </c>
      <c r="D41" s="74">
        <v>1</v>
      </c>
      <c r="E41" s="203">
        <v>3</v>
      </c>
      <c r="F41" s="189"/>
      <c r="G41" s="535" t="s">
        <v>175</v>
      </c>
      <c r="H41" s="535"/>
      <c r="I41" s="535"/>
      <c r="J41" s="535"/>
      <c r="K41" s="535"/>
      <c r="L41" s="535"/>
      <c r="M41" s="535"/>
      <c r="N41" s="535"/>
    </row>
    <row r="42" spans="2:14">
      <c r="B42" s="202" t="s">
        <v>22</v>
      </c>
      <c r="C42" s="74">
        <f t="shared" si="1"/>
        <v>3</v>
      </c>
      <c r="D42" s="74">
        <v>0</v>
      </c>
      <c r="E42" s="203">
        <v>3</v>
      </c>
      <c r="F42" s="189"/>
      <c r="G42" s="182"/>
    </row>
    <row r="43" spans="2:14">
      <c r="B43" s="202" t="s">
        <v>188</v>
      </c>
      <c r="C43" s="74">
        <f t="shared" si="1"/>
        <v>72</v>
      </c>
      <c r="D43" s="74">
        <v>5</v>
      </c>
      <c r="E43" s="203">
        <v>67</v>
      </c>
      <c r="F43" s="189"/>
      <c r="G43" s="182"/>
    </row>
    <row r="44" spans="2:14" ht="24">
      <c r="B44" s="202" t="s">
        <v>189</v>
      </c>
      <c r="C44" s="74">
        <f t="shared" si="1"/>
        <v>2</v>
      </c>
      <c r="D44" s="74">
        <v>0</v>
      </c>
      <c r="E44" s="203">
        <v>2</v>
      </c>
      <c r="F44" s="189"/>
      <c r="G44" s="182"/>
    </row>
    <row r="45" spans="2:14">
      <c r="B45" s="202" t="s">
        <v>190</v>
      </c>
      <c r="C45" s="74">
        <f t="shared" si="1"/>
        <v>3</v>
      </c>
      <c r="D45" s="74">
        <v>0</v>
      </c>
      <c r="E45" s="203">
        <v>3</v>
      </c>
      <c r="F45" s="189"/>
      <c r="G45" s="182"/>
    </row>
    <row r="46" spans="2:14">
      <c r="B46" s="202" t="s">
        <v>192</v>
      </c>
      <c r="C46" s="74">
        <f t="shared" si="1"/>
        <v>1</v>
      </c>
      <c r="D46" s="74">
        <v>0</v>
      </c>
      <c r="E46" s="203">
        <v>1</v>
      </c>
      <c r="F46" s="189"/>
      <c r="G46" s="182"/>
    </row>
    <row r="47" spans="2:14">
      <c r="B47" s="202" t="s">
        <v>193</v>
      </c>
      <c r="C47" s="74">
        <f t="shared" si="1"/>
        <v>27</v>
      </c>
      <c r="D47" s="74">
        <v>4</v>
      </c>
      <c r="E47" s="203">
        <v>23</v>
      </c>
      <c r="F47" s="189"/>
      <c r="G47" s="182"/>
    </row>
    <row r="48" spans="2:14">
      <c r="B48" s="202" t="s">
        <v>194</v>
      </c>
      <c r="C48" s="74">
        <f t="shared" si="1"/>
        <v>10</v>
      </c>
      <c r="D48" s="74">
        <v>2</v>
      </c>
      <c r="E48" s="203">
        <v>8</v>
      </c>
      <c r="F48" s="189"/>
      <c r="G48" s="182"/>
    </row>
    <row r="49" spans="2:7">
      <c r="B49" s="202" t="s">
        <v>195</v>
      </c>
      <c r="C49" s="74">
        <f t="shared" si="1"/>
        <v>13</v>
      </c>
      <c r="D49" s="74">
        <v>0</v>
      </c>
      <c r="E49" s="203">
        <v>13</v>
      </c>
      <c r="F49" s="189"/>
      <c r="G49" s="182"/>
    </row>
    <row r="50" spans="2:7">
      <c r="B50" s="202" t="s">
        <v>196</v>
      </c>
      <c r="C50" s="74">
        <f t="shared" si="1"/>
        <v>1</v>
      </c>
      <c r="D50" s="74">
        <v>0</v>
      </c>
      <c r="E50" s="203">
        <v>1</v>
      </c>
      <c r="F50" s="189"/>
      <c r="G50" s="182"/>
    </row>
    <row r="51" spans="2:7" ht="24">
      <c r="B51" s="202" t="s">
        <v>197</v>
      </c>
      <c r="C51" s="74">
        <f t="shared" si="1"/>
        <v>3</v>
      </c>
      <c r="D51" s="74">
        <v>0</v>
      </c>
      <c r="E51" s="203">
        <v>3</v>
      </c>
      <c r="F51" s="189"/>
      <c r="G51" s="182"/>
    </row>
    <row r="52" spans="2:7">
      <c r="B52" s="202" t="s">
        <v>198</v>
      </c>
      <c r="C52" s="74">
        <f t="shared" si="1"/>
        <v>4</v>
      </c>
      <c r="D52" s="74">
        <v>0</v>
      </c>
      <c r="E52" s="203">
        <v>4</v>
      </c>
      <c r="F52" s="189"/>
      <c r="G52" s="182"/>
    </row>
    <row r="53" spans="2:7">
      <c r="B53" s="202" t="s">
        <v>199</v>
      </c>
      <c r="C53" s="74">
        <f t="shared" si="1"/>
        <v>1</v>
      </c>
      <c r="D53" s="74">
        <v>0</v>
      </c>
      <c r="E53" s="203">
        <v>1</v>
      </c>
      <c r="F53" s="189"/>
      <c r="G53" s="182"/>
    </row>
    <row r="54" spans="2:7" ht="24">
      <c r="B54" s="202" t="s">
        <v>200</v>
      </c>
      <c r="C54" s="74">
        <f t="shared" si="1"/>
        <v>39</v>
      </c>
      <c r="D54" s="74">
        <v>5</v>
      </c>
      <c r="E54" s="203">
        <v>34</v>
      </c>
      <c r="F54" s="189"/>
      <c r="G54" s="182"/>
    </row>
    <row r="55" spans="2:7" ht="24">
      <c r="B55" s="202" t="s">
        <v>201</v>
      </c>
      <c r="C55" s="74">
        <f t="shared" si="1"/>
        <v>179</v>
      </c>
      <c r="D55" s="74">
        <v>62</v>
      </c>
      <c r="E55" s="203">
        <v>117</v>
      </c>
      <c r="F55" s="189"/>
      <c r="G55" s="182"/>
    </row>
    <row r="56" spans="2:7">
      <c r="B56" s="202" t="s">
        <v>26</v>
      </c>
      <c r="C56" s="74">
        <f t="shared" si="1"/>
        <v>360</v>
      </c>
      <c r="D56" s="74">
        <v>47</v>
      </c>
      <c r="E56" s="203">
        <v>313</v>
      </c>
      <c r="F56" s="189"/>
      <c r="G56" s="182"/>
    </row>
    <row r="57" spans="2:7">
      <c r="B57" s="202" t="s">
        <v>142</v>
      </c>
      <c r="C57" s="74">
        <f t="shared" si="1"/>
        <v>265</v>
      </c>
      <c r="D57" s="74">
        <v>70</v>
      </c>
      <c r="E57" s="203">
        <v>195</v>
      </c>
      <c r="F57" s="189"/>
      <c r="G57" s="182"/>
    </row>
    <row r="58" spans="2:7">
      <c r="B58" s="202" t="s">
        <v>202</v>
      </c>
      <c r="C58" s="74">
        <f t="shared" si="1"/>
        <v>5</v>
      </c>
      <c r="D58" s="74">
        <v>2</v>
      </c>
      <c r="E58" s="203">
        <v>3</v>
      </c>
      <c r="F58" s="189"/>
      <c r="G58" s="182"/>
    </row>
    <row r="59" spans="2:7">
      <c r="B59" s="202" t="s">
        <v>203</v>
      </c>
      <c r="C59" s="74">
        <f t="shared" si="1"/>
        <v>50</v>
      </c>
      <c r="D59" s="74">
        <v>7</v>
      </c>
      <c r="E59" s="203">
        <v>43</v>
      </c>
      <c r="F59" s="189"/>
      <c r="G59" s="182"/>
    </row>
    <row r="60" spans="2:7">
      <c r="B60" s="202" t="s">
        <v>204</v>
      </c>
      <c r="C60" s="74">
        <f t="shared" si="1"/>
        <v>6</v>
      </c>
      <c r="D60" s="74">
        <v>0</v>
      </c>
      <c r="E60" s="203">
        <v>6</v>
      </c>
      <c r="F60" s="189"/>
      <c r="G60" s="182"/>
    </row>
    <row r="61" spans="2:7">
      <c r="B61" s="202" t="s">
        <v>205</v>
      </c>
      <c r="C61" s="74">
        <f t="shared" si="1"/>
        <v>8</v>
      </c>
      <c r="D61" s="74">
        <v>3</v>
      </c>
      <c r="E61" s="203">
        <v>5</v>
      </c>
      <c r="F61" s="189"/>
      <c r="G61" s="182"/>
    </row>
    <row r="62" spans="2:7">
      <c r="B62" s="202" t="s">
        <v>149</v>
      </c>
      <c r="C62" s="74">
        <f t="shared" si="1"/>
        <v>1638</v>
      </c>
      <c r="D62" s="74">
        <v>270</v>
      </c>
      <c r="E62" s="203">
        <v>1368</v>
      </c>
      <c r="F62" s="189"/>
      <c r="G62" s="182"/>
    </row>
    <row r="63" spans="2:7">
      <c r="B63" s="202" t="s">
        <v>206</v>
      </c>
      <c r="C63" s="74">
        <f t="shared" si="1"/>
        <v>85</v>
      </c>
      <c r="D63" s="74">
        <v>6</v>
      </c>
      <c r="E63" s="203">
        <v>79</v>
      </c>
      <c r="F63" s="189"/>
      <c r="G63" s="182"/>
    </row>
    <row r="64" spans="2:7">
      <c r="B64" s="202" t="s">
        <v>144</v>
      </c>
      <c r="C64" s="74">
        <f t="shared" si="1"/>
        <v>446</v>
      </c>
      <c r="D64" s="74">
        <v>89</v>
      </c>
      <c r="E64" s="203">
        <v>357</v>
      </c>
      <c r="F64" s="189"/>
      <c r="G64" s="182"/>
    </row>
    <row r="65" spans="2:9">
      <c r="B65" s="202" t="s">
        <v>140</v>
      </c>
      <c r="C65" s="74">
        <f t="shared" si="1"/>
        <v>180</v>
      </c>
      <c r="D65" s="74">
        <v>13</v>
      </c>
      <c r="E65" s="203">
        <v>167</v>
      </c>
      <c r="F65" s="189"/>
      <c r="G65" s="182"/>
    </row>
    <row r="66" spans="2:9">
      <c r="B66" s="202" t="s">
        <v>29</v>
      </c>
      <c r="C66" s="74">
        <f t="shared" si="1"/>
        <v>982</v>
      </c>
      <c r="D66" s="74">
        <v>135</v>
      </c>
      <c r="E66" s="203">
        <v>847</v>
      </c>
      <c r="F66" s="189"/>
      <c r="G66" s="182"/>
    </row>
    <row r="67" spans="2:9" ht="15.75" thickBot="1">
      <c r="B67" s="204" t="s">
        <v>11</v>
      </c>
      <c r="C67" s="205">
        <v>298</v>
      </c>
      <c r="D67" s="205">
        <v>56</v>
      </c>
      <c r="E67" s="206">
        <v>242</v>
      </c>
      <c r="F67" s="189"/>
      <c r="G67" s="182"/>
    </row>
    <row r="68" spans="2:9" ht="8.25" customHeight="1"/>
    <row r="69" spans="2:9" ht="19.5" customHeight="1">
      <c r="B69" s="535" t="s">
        <v>372</v>
      </c>
      <c r="C69" s="535"/>
      <c r="D69" s="535"/>
      <c r="E69" s="535"/>
      <c r="F69" s="318"/>
    </row>
    <row r="70" spans="2:9">
      <c r="B70" s="535" t="s">
        <v>382</v>
      </c>
      <c r="C70" s="535"/>
      <c r="D70" s="535"/>
      <c r="E70" s="535"/>
      <c r="F70" s="535"/>
      <c r="G70" s="535"/>
      <c r="H70" s="535"/>
      <c r="I70" s="535"/>
    </row>
    <row r="85" spans="11:16">
      <c r="K85" s="330"/>
    </row>
    <row r="86" spans="11:16">
      <c r="K86" s="330"/>
    </row>
    <row r="87" spans="11:16">
      <c r="K87" s="330"/>
      <c r="L87" s="558" t="s">
        <v>290</v>
      </c>
      <c r="M87" s="559"/>
      <c r="N87" s="559"/>
      <c r="O87" s="559"/>
      <c r="P87" s="559"/>
    </row>
    <row r="88" spans="11:16" ht="15.75" thickBot="1">
      <c r="K88" s="330"/>
      <c r="L88" s="560" t="s">
        <v>291</v>
      </c>
      <c r="M88" s="559"/>
      <c r="N88" s="559"/>
      <c r="O88" s="559"/>
      <c r="P88" s="559"/>
    </row>
    <row r="89" spans="11:16" ht="15.75" thickBot="1">
      <c r="K89" s="330"/>
      <c r="L89" s="561" t="s">
        <v>292</v>
      </c>
      <c r="M89" s="562"/>
      <c r="N89" s="564" t="s">
        <v>293</v>
      </c>
      <c r="O89" s="565"/>
      <c r="P89" s="566" t="s">
        <v>31</v>
      </c>
    </row>
    <row r="90" spans="11:16" ht="25.5" thickBot="1">
      <c r="K90" s="330"/>
      <c r="L90" s="563"/>
      <c r="M90" s="557"/>
      <c r="N90" s="331" t="s">
        <v>294</v>
      </c>
      <c r="O90" s="332" t="s">
        <v>295</v>
      </c>
      <c r="P90" s="567"/>
    </row>
    <row r="91" spans="11:16" ht="60">
      <c r="K91" s="330"/>
      <c r="L91" s="554" t="s">
        <v>296</v>
      </c>
      <c r="M91" s="333" t="s">
        <v>135</v>
      </c>
      <c r="N91" s="334">
        <v>8</v>
      </c>
      <c r="O91" s="335">
        <v>97</v>
      </c>
      <c r="P91" s="336">
        <v>105</v>
      </c>
    </row>
    <row r="92" spans="11:16" ht="36">
      <c r="K92" s="330"/>
      <c r="L92" s="555"/>
      <c r="M92" s="337" t="s">
        <v>136</v>
      </c>
      <c r="N92" s="338">
        <v>7</v>
      </c>
      <c r="O92" s="339">
        <v>31</v>
      </c>
      <c r="P92" s="340">
        <v>38</v>
      </c>
    </row>
    <row r="93" spans="11:16" ht="48">
      <c r="K93" s="330"/>
      <c r="L93" s="555"/>
      <c r="M93" s="337" t="s">
        <v>139</v>
      </c>
      <c r="N93" s="338">
        <v>0</v>
      </c>
      <c r="O93" s="339">
        <v>5</v>
      </c>
      <c r="P93" s="340">
        <v>5</v>
      </c>
    </row>
    <row r="94" spans="11:16" ht="36">
      <c r="K94" s="330"/>
      <c r="L94" s="555"/>
      <c r="M94" s="337" t="s">
        <v>141</v>
      </c>
      <c r="N94" s="338">
        <v>5</v>
      </c>
      <c r="O94" s="339">
        <v>44</v>
      </c>
      <c r="P94" s="340">
        <v>49</v>
      </c>
    </row>
    <row r="95" spans="11:16" ht="48">
      <c r="K95" s="330"/>
      <c r="L95" s="555"/>
      <c r="M95" s="337" t="s">
        <v>143</v>
      </c>
      <c r="N95" s="338">
        <v>0</v>
      </c>
      <c r="O95" s="339">
        <v>2</v>
      </c>
      <c r="P95" s="340">
        <v>2</v>
      </c>
    </row>
    <row r="96" spans="11:16" ht="192">
      <c r="K96" s="330"/>
      <c r="L96" s="555"/>
      <c r="M96" s="337" t="s">
        <v>250</v>
      </c>
      <c r="N96" s="338">
        <v>1</v>
      </c>
      <c r="O96" s="339">
        <v>4</v>
      </c>
      <c r="P96" s="340">
        <v>5</v>
      </c>
    </row>
    <row r="97" spans="11:16" ht="84">
      <c r="K97" s="330"/>
      <c r="L97" s="555"/>
      <c r="M97" s="337" t="s">
        <v>148</v>
      </c>
      <c r="N97" s="338">
        <v>0</v>
      </c>
      <c r="O97" s="339">
        <v>17</v>
      </c>
      <c r="P97" s="340">
        <v>17</v>
      </c>
    </row>
    <row r="98" spans="11:16" ht="60">
      <c r="K98" s="330"/>
      <c r="L98" s="555"/>
      <c r="M98" s="337" t="s">
        <v>152</v>
      </c>
      <c r="N98" s="338">
        <v>0</v>
      </c>
      <c r="O98" s="339">
        <v>3</v>
      </c>
      <c r="P98" s="340">
        <v>3</v>
      </c>
    </row>
    <row r="99" spans="11:16" ht="72">
      <c r="K99" s="330"/>
      <c r="L99" s="555"/>
      <c r="M99" s="337" t="s">
        <v>156</v>
      </c>
      <c r="N99" s="338">
        <v>0</v>
      </c>
      <c r="O99" s="339">
        <v>5</v>
      </c>
      <c r="P99" s="340">
        <v>5</v>
      </c>
    </row>
    <row r="100" spans="11:16" ht="36">
      <c r="K100" s="330"/>
      <c r="L100" s="555"/>
      <c r="M100" s="337" t="s">
        <v>157</v>
      </c>
      <c r="N100" s="338">
        <v>0</v>
      </c>
      <c r="O100" s="339">
        <v>1</v>
      </c>
      <c r="P100" s="340">
        <v>1</v>
      </c>
    </row>
    <row r="101" spans="11:16" ht="96">
      <c r="K101" s="330"/>
      <c r="L101" s="555"/>
      <c r="M101" s="337" t="s">
        <v>158</v>
      </c>
      <c r="N101" s="338">
        <v>3</v>
      </c>
      <c r="O101" s="339">
        <v>66</v>
      </c>
      <c r="P101" s="340">
        <v>69</v>
      </c>
    </row>
    <row r="102" spans="11:16" ht="36">
      <c r="K102" s="330"/>
      <c r="L102" s="555"/>
      <c r="M102" s="337" t="s">
        <v>160</v>
      </c>
      <c r="N102" s="338">
        <v>0</v>
      </c>
      <c r="O102" s="339">
        <v>1</v>
      </c>
      <c r="P102" s="340">
        <v>1</v>
      </c>
    </row>
    <row r="103" spans="11:16" ht="36">
      <c r="K103" s="330"/>
      <c r="L103" s="555"/>
      <c r="M103" s="337" t="s">
        <v>164</v>
      </c>
      <c r="N103" s="338">
        <v>3</v>
      </c>
      <c r="O103" s="339">
        <v>25</v>
      </c>
      <c r="P103" s="340">
        <v>28</v>
      </c>
    </row>
    <row r="104" spans="11:16" ht="48">
      <c r="K104" s="330"/>
      <c r="L104" s="555"/>
      <c r="M104" s="337" t="s">
        <v>165</v>
      </c>
      <c r="N104" s="338">
        <v>0</v>
      </c>
      <c r="O104" s="339">
        <v>2</v>
      </c>
      <c r="P104" s="340">
        <v>2</v>
      </c>
    </row>
    <row r="105" spans="11:16" ht="72">
      <c r="K105" s="330"/>
      <c r="L105" s="555"/>
      <c r="M105" s="337" t="s">
        <v>166</v>
      </c>
      <c r="N105" s="338">
        <v>2</v>
      </c>
      <c r="O105" s="339">
        <v>23</v>
      </c>
      <c r="P105" s="340">
        <v>25</v>
      </c>
    </row>
    <row r="106" spans="11:16" ht="84">
      <c r="K106" s="330"/>
      <c r="L106" s="555"/>
      <c r="M106" s="337" t="s">
        <v>14</v>
      </c>
      <c r="N106" s="338">
        <v>0</v>
      </c>
      <c r="O106" s="339">
        <v>2</v>
      </c>
      <c r="P106" s="340">
        <v>2</v>
      </c>
    </row>
    <row r="107" spans="11:16" ht="60">
      <c r="K107" s="330"/>
      <c r="L107" s="555"/>
      <c r="M107" s="337" t="s">
        <v>167</v>
      </c>
      <c r="N107" s="338">
        <v>1</v>
      </c>
      <c r="O107" s="339">
        <v>17</v>
      </c>
      <c r="P107" s="340">
        <v>18</v>
      </c>
    </row>
    <row r="108" spans="11:16" ht="120">
      <c r="K108" s="330"/>
      <c r="L108" s="555"/>
      <c r="M108" s="337" t="s">
        <v>168</v>
      </c>
      <c r="N108" s="338">
        <v>1</v>
      </c>
      <c r="O108" s="339">
        <v>0</v>
      </c>
      <c r="P108" s="340">
        <v>1</v>
      </c>
    </row>
    <row r="109" spans="11:16" ht="36">
      <c r="K109" s="330"/>
      <c r="L109" s="555"/>
      <c r="M109" s="337" t="s">
        <v>169</v>
      </c>
      <c r="N109" s="338">
        <v>2</v>
      </c>
      <c r="O109" s="339">
        <v>5</v>
      </c>
      <c r="P109" s="340">
        <v>7</v>
      </c>
    </row>
    <row r="110" spans="11:16" ht="60">
      <c r="K110" s="330"/>
      <c r="L110" s="555"/>
      <c r="M110" s="337" t="s">
        <v>171</v>
      </c>
      <c r="N110" s="338">
        <v>0</v>
      </c>
      <c r="O110" s="339">
        <v>1</v>
      </c>
      <c r="P110" s="340">
        <v>1</v>
      </c>
    </row>
    <row r="111" spans="11:16" ht="132">
      <c r="K111" s="330"/>
      <c r="L111" s="555"/>
      <c r="M111" s="337" t="s">
        <v>17</v>
      </c>
      <c r="N111" s="338">
        <v>60</v>
      </c>
      <c r="O111" s="339">
        <v>349</v>
      </c>
      <c r="P111" s="340">
        <v>409</v>
      </c>
    </row>
    <row r="112" spans="11:16" ht="120">
      <c r="K112" s="330"/>
      <c r="L112" s="555"/>
      <c r="M112" s="337" t="s">
        <v>172</v>
      </c>
      <c r="N112" s="338">
        <v>11</v>
      </c>
      <c r="O112" s="339">
        <v>100</v>
      </c>
      <c r="P112" s="340">
        <v>111</v>
      </c>
    </row>
    <row r="113" spans="11:16" ht="132">
      <c r="K113" s="330"/>
      <c r="L113" s="555"/>
      <c r="M113" s="337" t="s">
        <v>153</v>
      </c>
      <c r="N113" s="338">
        <v>1052</v>
      </c>
      <c r="O113" s="339">
        <v>3965</v>
      </c>
      <c r="P113" s="340">
        <v>5017</v>
      </c>
    </row>
    <row r="114" spans="11:16" ht="72">
      <c r="K114" s="330"/>
      <c r="L114" s="555"/>
      <c r="M114" s="337" t="s">
        <v>173</v>
      </c>
      <c r="N114" s="338">
        <v>0</v>
      </c>
      <c r="O114" s="339">
        <v>9</v>
      </c>
      <c r="P114" s="340">
        <v>9</v>
      </c>
    </row>
    <row r="115" spans="11:16" ht="72">
      <c r="K115" s="330"/>
      <c r="L115" s="555"/>
      <c r="M115" s="337" t="s">
        <v>177</v>
      </c>
      <c r="N115" s="338">
        <v>2</v>
      </c>
      <c r="O115" s="339">
        <v>52</v>
      </c>
      <c r="P115" s="340">
        <v>54</v>
      </c>
    </row>
    <row r="116" spans="11:16" ht="48">
      <c r="K116" s="330"/>
      <c r="L116" s="555"/>
      <c r="M116" s="337" t="s">
        <v>178</v>
      </c>
      <c r="N116" s="338">
        <v>1</v>
      </c>
      <c r="O116" s="339">
        <v>6</v>
      </c>
      <c r="P116" s="340">
        <v>7</v>
      </c>
    </row>
    <row r="117" spans="11:16">
      <c r="K117" s="330"/>
      <c r="L117" s="555"/>
      <c r="M117" s="337" t="s">
        <v>179</v>
      </c>
      <c r="N117" s="338">
        <v>14</v>
      </c>
      <c r="O117" s="339">
        <v>40</v>
      </c>
      <c r="P117" s="340">
        <v>54</v>
      </c>
    </row>
    <row r="118" spans="11:16" ht="48">
      <c r="K118" s="330"/>
      <c r="L118" s="555"/>
      <c r="M118" s="337" t="s">
        <v>151</v>
      </c>
      <c r="N118" s="338">
        <v>125</v>
      </c>
      <c r="O118" s="339">
        <v>841</v>
      </c>
      <c r="P118" s="340">
        <v>966</v>
      </c>
    </row>
    <row r="119" spans="11:16" ht="156">
      <c r="K119" s="330"/>
      <c r="L119" s="555"/>
      <c r="M119" s="337" t="s">
        <v>181</v>
      </c>
      <c r="N119" s="338">
        <v>1</v>
      </c>
      <c r="O119" s="339">
        <v>1</v>
      </c>
      <c r="P119" s="340">
        <v>2</v>
      </c>
    </row>
    <row r="120" spans="11:16" ht="60">
      <c r="K120" s="330"/>
      <c r="L120" s="555"/>
      <c r="M120" s="337" t="s">
        <v>182</v>
      </c>
      <c r="N120" s="338">
        <v>0</v>
      </c>
      <c r="O120" s="339">
        <v>6</v>
      </c>
      <c r="P120" s="340">
        <v>6</v>
      </c>
    </row>
    <row r="121" spans="11:16" ht="24">
      <c r="K121" s="330"/>
      <c r="L121" s="555"/>
      <c r="M121" s="337" t="s">
        <v>183</v>
      </c>
      <c r="N121" s="338">
        <v>12</v>
      </c>
      <c r="O121" s="339">
        <v>95</v>
      </c>
      <c r="P121" s="340">
        <v>107</v>
      </c>
    </row>
    <row r="122" spans="11:16" ht="36">
      <c r="K122" s="330"/>
      <c r="L122" s="555"/>
      <c r="M122" s="337" t="s">
        <v>185</v>
      </c>
      <c r="N122" s="338">
        <v>0</v>
      </c>
      <c r="O122" s="339">
        <v>1</v>
      </c>
      <c r="P122" s="340">
        <v>1</v>
      </c>
    </row>
    <row r="123" spans="11:16" ht="72">
      <c r="K123" s="330"/>
      <c r="L123" s="555"/>
      <c r="M123" s="337" t="s">
        <v>137</v>
      </c>
      <c r="N123" s="338">
        <v>12</v>
      </c>
      <c r="O123" s="339">
        <v>84</v>
      </c>
      <c r="P123" s="340">
        <v>96</v>
      </c>
    </row>
    <row r="124" spans="11:16" ht="120">
      <c r="K124" s="330"/>
      <c r="L124" s="555"/>
      <c r="M124" s="337" t="s">
        <v>186</v>
      </c>
      <c r="N124" s="338">
        <v>0</v>
      </c>
      <c r="O124" s="339">
        <v>9</v>
      </c>
      <c r="P124" s="340">
        <v>9</v>
      </c>
    </row>
    <row r="125" spans="11:16" ht="96">
      <c r="K125" s="330"/>
      <c r="L125" s="555"/>
      <c r="M125" s="337" t="s">
        <v>187</v>
      </c>
      <c r="N125" s="338">
        <v>1</v>
      </c>
      <c r="O125" s="339">
        <v>3</v>
      </c>
      <c r="P125" s="340">
        <v>4</v>
      </c>
    </row>
    <row r="126" spans="11:16" ht="36">
      <c r="L126" s="555"/>
      <c r="M126" s="337" t="s">
        <v>22</v>
      </c>
      <c r="N126" s="338">
        <v>0</v>
      </c>
      <c r="O126" s="339">
        <v>3</v>
      </c>
      <c r="P126" s="340">
        <v>3</v>
      </c>
    </row>
    <row r="127" spans="11:16" ht="60">
      <c r="L127" s="555"/>
      <c r="M127" s="337" t="s">
        <v>188</v>
      </c>
      <c r="N127" s="338">
        <v>5</v>
      </c>
      <c r="O127" s="339">
        <v>67</v>
      </c>
      <c r="P127" s="340">
        <v>72</v>
      </c>
    </row>
    <row r="128" spans="11:16" ht="168">
      <c r="L128" s="555"/>
      <c r="M128" s="337" t="s">
        <v>189</v>
      </c>
      <c r="N128" s="338">
        <v>0</v>
      </c>
      <c r="O128" s="339">
        <v>2</v>
      </c>
      <c r="P128" s="340">
        <v>2</v>
      </c>
    </row>
    <row r="129" spans="12:16" ht="96">
      <c r="L129" s="555"/>
      <c r="M129" s="337" t="s">
        <v>190</v>
      </c>
      <c r="N129" s="338">
        <v>0</v>
      </c>
      <c r="O129" s="339">
        <v>3</v>
      </c>
      <c r="P129" s="340">
        <v>3</v>
      </c>
    </row>
    <row r="130" spans="12:16" ht="60">
      <c r="L130" s="555"/>
      <c r="M130" s="337" t="s">
        <v>192</v>
      </c>
      <c r="N130" s="338">
        <v>0</v>
      </c>
      <c r="O130" s="339">
        <v>1</v>
      </c>
      <c r="P130" s="340">
        <v>1</v>
      </c>
    </row>
    <row r="131" spans="12:16" ht="72">
      <c r="L131" s="555"/>
      <c r="M131" s="337" t="s">
        <v>193</v>
      </c>
      <c r="N131" s="338">
        <v>4</v>
      </c>
      <c r="O131" s="339">
        <v>23</v>
      </c>
      <c r="P131" s="340">
        <v>27</v>
      </c>
    </row>
    <row r="132" spans="12:16" ht="24">
      <c r="L132" s="555"/>
      <c r="M132" s="337" t="s">
        <v>194</v>
      </c>
      <c r="N132" s="338">
        <v>2</v>
      </c>
      <c r="O132" s="339">
        <v>8</v>
      </c>
      <c r="P132" s="340">
        <v>10</v>
      </c>
    </row>
    <row r="133" spans="12:16" ht="60">
      <c r="L133" s="555"/>
      <c r="M133" s="337" t="s">
        <v>195</v>
      </c>
      <c r="N133" s="338">
        <v>0</v>
      </c>
      <c r="O133" s="339">
        <v>13</v>
      </c>
      <c r="P133" s="340">
        <v>13</v>
      </c>
    </row>
    <row r="134" spans="12:16" ht="48">
      <c r="L134" s="555"/>
      <c r="M134" s="337" t="s">
        <v>196</v>
      </c>
      <c r="N134" s="338">
        <v>0</v>
      </c>
      <c r="O134" s="339">
        <v>1</v>
      </c>
      <c r="P134" s="340">
        <v>1</v>
      </c>
    </row>
    <row r="135" spans="12:16" ht="132">
      <c r="L135" s="555"/>
      <c r="M135" s="337" t="s">
        <v>197</v>
      </c>
      <c r="N135" s="338">
        <v>0</v>
      </c>
      <c r="O135" s="339">
        <v>3</v>
      </c>
      <c r="P135" s="340">
        <v>3</v>
      </c>
    </row>
    <row r="136" spans="12:16" ht="72">
      <c r="L136" s="555"/>
      <c r="M136" s="337" t="s">
        <v>198</v>
      </c>
      <c r="N136" s="338">
        <v>0</v>
      </c>
      <c r="O136" s="339">
        <v>4</v>
      </c>
      <c r="P136" s="340">
        <v>4</v>
      </c>
    </row>
    <row r="137" spans="12:16" ht="84">
      <c r="L137" s="555"/>
      <c r="M137" s="337" t="s">
        <v>199</v>
      </c>
      <c r="N137" s="338">
        <v>0</v>
      </c>
      <c r="O137" s="339">
        <v>1</v>
      </c>
      <c r="P137" s="340">
        <v>1</v>
      </c>
    </row>
    <row r="138" spans="12:16" ht="132">
      <c r="L138" s="555"/>
      <c r="M138" s="337" t="s">
        <v>200</v>
      </c>
      <c r="N138" s="338">
        <v>5</v>
      </c>
      <c r="O138" s="339">
        <v>34</v>
      </c>
      <c r="P138" s="340">
        <v>39</v>
      </c>
    </row>
    <row r="139" spans="12:16" ht="108">
      <c r="L139" s="555"/>
      <c r="M139" s="337" t="s">
        <v>201</v>
      </c>
      <c r="N139" s="338">
        <v>62</v>
      </c>
      <c r="O139" s="339">
        <v>117</v>
      </c>
      <c r="P139" s="340">
        <v>179</v>
      </c>
    </row>
    <row r="140" spans="12:16">
      <c r="L140" s="555"/>
      <c r="M140" s="337" t="s">
        <v>26</v>
      </c>
      <c r="N140" s="338">
        <v>47</v>
      </c>
      <c r="O140" s="339">
        <v>313</v>
      </c>
      <c r="P140" s="340">
        <v>360</v>
      </c>
    </row>
    <row r="141" spans="12:16" ht="60">
      <c r="L141" s="555"/>
      <c r="M141" s="337" t="s">
        <v>142</v>
      </c>
      <c r="N141" s="338">
        <v>70</v>
      </c>
      <c r="O141" s="339">
        <v>195</v>
      </c>
      <c r="P141" s="340">
        <v>265</v>
      </c>
    </row>
    <row r="142" spans="12:16" ht="60">
      <c r="L142" s="555"/>
      <c r="M142" s="337" t="s">
        <v>202</v>
      </c>
      <c r="N142" s="338">
        <v>2</v>
      </c>
      <c r="O142" s="339">
        <v>3</v>
      </c>
      <c r="P142" s="340">
        <v>5</v>
      </c>
    </row>
    <row r="143" spans="12:16" ht="48">
      <c r="L143" s="555"/>
      <c r="M143" s="337" t="s">
        <v>203</v>
      </c>
      <c r="N143" s="338">
        <v>7</v>
      </c>
      <c r="O143" s="339">
        <v>43</v>
      </c>
      <c r="P143" s="340">
        <v>50</v>
      </c>
    </row>
    <row r="144" spans="12:16" ht="60">
      <c r="L144" s="555"/>
      <c r="M144" s="337" t="s">
        <v>204</v>
      </c>
      <c r="N144" s="338">
        <v>0</v>
      </c>
      <c r="O144" s="339">
        <v>6</v>
      </c>
      <c r="P144" s="340">
        <v>6</v>
      </c>
    </row>
    <row r="145" spans="12:16" ht="72">
      <c r="L145" s="555"/>
      <c r="M145" s="337" t="s">
        <v>205</v>
      </c>
      <c r="N145" s="338">
        <v>3</v>
      </c>
      <c r="O145" s="339">
        <v>5</v>
      </c>
      <c r="P145" s="340">
        <v>8</v>
      </c>
    </row>
    <row r="146" spans="12:16" ht="36">
      <c r="L146" s="555"/>
      <c r="M146" s="337" t="s">
        <v>297</v>
      </c>
      <c r="N146" s="338">
        <v>270</v>
      </c>
      <c r="O146" s="339">
        <v>1368</v>
      </c>
      <c r="P146" s="340">
        <v>1638</v>
      </c>
    </row>
    <row r="147" spans="12:16" ht="72">
      <c r="L147" s="555"/>
      <c r="M147" s="337" t="s">
        <v>206</v>
      </c>
      <c r="N147" s="338">
        <v>6</v>
      </c>
      <c r="O147" s="339">
        <v>79</v>
      </c>
      <c r="P147" s="340">
        <v>85</v>
      </c>
    </row>
    <row r="148" spans="12:16" ht="72">
      <c r="L148" s="555"/>
      <c r="M148" s="337" t="s">
        <v>144</v>
      </c>
      <c r="N148" s="338">
        <v>89</v>
      </c>
      <c r="O148" s="339">
        <v>357</v>
      </c>
      <c r="P148" s="340">
        <v>446</v>
      </c>
    </row>
    <row r="149" spans="12:16" ht="96">
      <c r="L149" s="555"/>
      <c r="M149" s="337" t="s">
        <v>140</v>
      </c>
      <c r="N149" s="338">
        <v>13</v>
      </c>
      <c r="O149" s="339">
        <v>167</v>
      </c>
      <c r="P149" s="340">
        <v>180</v>
      </c>
    </row>
    <row r="150" spans="12:16" ht="48">
      <c r="L150" s="555"/>
      <c r="M150" s="337" t="s">
        <v>29</v>
      </c>
      <c r="N150" s="338">
        <v>135</v>
      </c>
      <c r="O150" s="339">
        <v>847</v>
      </c>
      <c r="P150" s="340">
        <v>982</v>
      </c>
    </row>
    <row r="151" spans="12:16" ht="15.75" thickBot="1">
      <c r="L151" s="556" t="s">
        <v>31</v>
      </c>
      <c r="M151" s="557"/>
      <c r="N151" s="341">
        <v>2044</v>
      </c>
      <c r="O151" s="342">
        <v>9575</v>
      </c>
      <c r="P151" s="343">
        <v>11619</v>
      </c>
    </row>
    <row r="158" spans="12:16" ht="15.75" thickBot="1">
      <c r="L158" s="169"/>
      <c r="M158" s="169"/>
      <c r="N158" s="169"/>
    </row>
    <row r="159" spans="12:16" ht="15.75" thickBot="1">
      <c r="L159" s="344" t="s">
        <v>108</v>
      </c>
      <c r="M159" s="345" t="s">
        <v>80</v>
      </c>
      <c r="N159" s="346" t="s">
        <v>81</v>
      </c>
      <c r="P159" s="347">
        <f>+M161-N151</f>
        <v>56</v>
      </c>
    </row>
    <row r="160" spans="12:16" ht="24">
      <c r="L160" s="174" t="s">
        <v>131</v>
      </c>
      <c r="M160" s="73">
        <f>+SUM(M161:M162)</f>
        <v>11917</v>
      </c>
      <c r="N160" s="306">
        <f>+M160/$C$6</f>
        <v>1</v>
      </c>
      <c r="P160" s="348">
        <f>+M162-O151</f>
        <v>242</v>
      </c>
    </row>
    <row r="161" spans="12:16">
      <c r="L161" s="65" t="s">
        <v>65</v>
      </c>
      <c r="M161" s="66">
        <v>2100</v>
      </c>
      <c r="N161" s="307">
        <f>+M161/M160</f>
        <v>0.17621884702525803</v>
      </c>
      <c r="P161" s="348">
        <f>+M160-P151</f>
        <v>298</v>
      </c>
    </row>
    <row r="162" spans="12:16" ht="15.75" thickBot="1">
      <c r="L162" s="69" t="s">
        <v>66</v>
      </c>
      <c r="M162" s="72">
        <v>9817</v>
      </c>
      <c r="N162" s="349">
        <f>+M162/M160</f>
        <v>0.82378115297474197</v>
      </c>
    </row>
  </sheetData>
  <mergeCells count="15">
    <mergeCell ref="L91:L150"/>
    <mergeCell ref="L151:M151"/>
    <mergeCell ref="B69:E69"/>
    <mergeCell ref="B70:I70"/>
    <mergeCell ref="L87:P87"/>
    <mergeCell ref="L88:P88"/>
    <mergeCell ref="L89:M90"/>
    <mergeCell ref="N89:O89"/>
    <mergeCell ref="P89:P90"/>
    <mergeCell ref="G41:N41"/>
    <mergeCell ref="B1:E1"/>
    <mergeCell ref="B2:E2"/>
    <mergeCell ref="B4:B5"/>
    <mergeCell ref="C4:C5"/>
    <mergeCell ref="D4:E4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B1:M37"/>
  <sheetViews>
    <sheetView showGridLines="0" workbookViewId="0">
      <selection activeCell="B6" sqref="B6"/>
    </sheetView>
  </sheetViews>
  <sheetFormatPr baseColWidth="10" defaultRowHeight="15"/>
  <cols>
    <col min="1" max="1" width="12" style="302"/>
    <col min="2" max="2" width="30.33203125" style="302" bestFit="1" customWidth="1"/>
    <col min="3" max="3" width="16.5" style="302" customWidth="1"/>
    <col min="4" max="16384" width="12" style="302"/>
  </cols>
  <sheetData>
    <row r="1" spans="2:6">
      <c r="B1" s="533" t="s">
        <v>298</v>
      </c>
      <c r="C1" s="533"/>
      <c r="D1" s="533"/>
      <c r="E1" s="533"/>
    </row>
    <row r="2" spans="2:6">
      <c r="B2" s="534" t="s">
        <v>299</v>
      </c>
      <c r="C2" s="534"/>
      <c r="D2" s="534"/>
      <c r="E2" s="534"/>
    </row>
    <row r="3" spans="2:6" ht="15.75" thickBot="1"/>
    <row r="4" spans="2:6" ht="15.75" thickBot="1">
      <c r="B4" s="568" t="s">
        <v>79</v>
      </c>
      <c r="C4" s="550" t="s">
        <v>31</v>
      </c>
      <c r="D4" s="552" t="s">
        <v>108</v>
      </c>
      <c r="E4" s="553"/>
      <c r="F4" s="215"/>
    </row>
    <row r="5" spans="2:6" ht="15.75" thickBot="1">
      <c r="B5" s="569"/>
      <c r="C5" s="570"/>
      <c r="D5" s="350" t="s">
        <v>65</v>
      </c>
      <c r="E5" s="329" t="s">
        <v>66</v>
      </c>
      <c r="F5" s="215"/>
    </row>
    <row r="6" spans="2:6">
      <c r="B6" s="200" t="s">
        <v>394</v>
      </c>
      <c r="C6" s="216">
        <f>SUM(D6:E6)</f>
        <v>11917.035000000011</v>
      </c>
      <c r="D6" s="216">
        <f>+SUM(D7:D9)</f>
        <v>2100</v>
      </c>
      <c r="E6" s="238">
        <f>+SUM(E7:E9)</f>
        <v>9817.0350000000108</v>
      </c>
      <c r="F6" s="215"/>
    </row>
    <row r="7" spans="2:6" ht="15.75" customHeight="1">
      <c r="B7" s="202" t="s">
        <v>210</v>
      </c>
      <c r="C7" s="218">
        <f>SUM(D7:E7)</f>
        <v>7827.828922156923</v>
      </c>
      <c r="D7" s="218">
        <v>1274.3158905424868</v>
      </c>
      <c r="E7" s="219">
        <v>6553.5130316144359</v>
      </c>
      <c r="F7" s="215"/>
    </row>
    <row r="8" spans="2:6">
      <c r="B8" s="202" t="s">
        <v>211</v>
      </c>
      <c r="C8" s="218">
        <f t="shared" ref="C8:C9" si="0">SUM(D8:E8)</f>
        <v>3318.262187470802</v>
      </c>
      <c r="D8" s="218">
        <v>621.02736437830049</v>
      </c>
      <c r="E8" s="219">
        <v>2697.2348230925013</v>
      </c>
      <c r="F8" s="215"/>
    </row>
    <row r="9" spans="2:6" ht="15.75" thickBot="1">
      <c r="B9" s="204" t="s">
        <v>212</v>
      </c>
      <c r="C9" s="220">
        <f t="shared" si="0"/>
        <v>770.94389037228586</v>
      </c>
      <c r="D9" s="220">
        <v>204.65674507921267</v>
      </c>
      <c r="E9" s="221">
        <v>566.28714529307319</v>
      </c>
      <c r="F9" s="215"/>
    </row>
    <row r="10" spans="2:6" ht="8.25" customHeight="1"/>
    <row r="11" spans="2:6" ht="22.5" customHeight="1">
      <c r="B11" s="544"/>
      <c r="C11" s="544"/>
      <c r="D11" s="544"/>
      <c r="E11" s="544"/>
    </row>
    <row r="12" spans="2:6">
      <c r="B12" s="320"/>
    </row>
    <row r="13" spans="2:6">
      <c r="B13" s="320"/>
    </row>
    <row r="14" spans="2:6">
      <c r="B14" s="321"/>
      <c r="C14" s="223" t="s">
        <v>31</v>
      </c>
      <c r="D14" s="223" t="s">
        <v>65</v>
      </c>
      <c r="E14" s="223" t="s">
        <v>66</v>
      </c>
    </row>
    <row r="15" spans="2:6">
      <c r="B15" s="322" t="s">
        <v>210</v>
      </c>
      <c r="C15" s="323">
        <f>+C7/$C$6</f>
        <v>0.6568604457532361</v>
      </c>
      <c r="D15" s="323">
        <f>+D7/$D$6</f>
        <v>0.60681709073451751</v>
      </c>
      <c r="E15" s="323">
        <f>+E7/$E$6</f>
        <v>0.66756541375419653</v>
      </c>
    </row>
    <row r="16" spans="2:6">
      <c r="B16" s="322" t="s">
        <v>211</v>
      </c>
      <c r="C16" s="323">
        <f>+C8/$C$6</f>
        <v>0.27844696163691718</v>
      </c>
      <c r="D16" s="323">
        <f>+D8/$D$6</f>
        <v>0.29572731637061928</v>
      </c>
      <c r="E16" s="323">
        <f>+E8/$E$6</f>
        <v>0.27475045399069048</v>
      </c>
    </row>
    <row r="17" spans="2:13">
      <c r="B17" s="322" t="s">
        <v>212</v>
      </c>
      <c r="C17" s="323">
        <f>+C9/$C$6</f>
        <v>6.4692592609846764E-2</v>
      </c>
      <c r="D17" s="323">
        <f>+D9/$D$6</f>
        <v>9.7455592894863177E-2</v>
      </c>
      <c r="E17" s="323">
        <f>+E9/$E$6</f>
        <v>5.768413225511293E-2</v>
      </c>
    </row>
    <row r="21" spans="2:13" ht="8.25" customHeight="1"/>
    <row r="22" spans="2:13" ht="23.25" customHeight="1">
      <c r="H22" s="544"/>
      <c r="I22" s="544"/>
      <c r="J22" s="544"/>
      <c r="K22" s="544"/>
      <c r="L22" s="544"/>
      <c r="M22" s="544"/>
    </row>
    <row r="37" spans="2:5" ht="27" customHeight="1">
      <c r="B37" s="535"/>
      <c r="C37" s="535"/>
      <c r="D37" s="535"/>
      <c r="E37" s="535"/>
    </row>
  </sheetData>
  <mergeCells count="8">
    <mergeCell ref="H22:M22"/>
    <mergeCell ref="B37:E37"/>
    <mergeCell ref="B1:E1"/>
    <mergeCell ref="B2:E2"/>
    <mergeCell ref="B4:B5"/>
    <mergeCell ref="C4:C5"/>
    <mergeCell ref="D4:E4"/>
    <mergeCell ref="B11:E11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B1:M54"/>
  <sheetViews>
    <sheetView showGridLines="0" workbookViewId="0">
      <selection activeCell="B6" sqref="B6"/>
    </sheetView>
  </sheetViews>
  <sheetFormatPr baseColWidth="10" defaultRowHeight="15"/>
  <cols>
    <col min="1" max="1" width="12" style="302"/>
    <col min="2" max="2" width="20.83203125" style="317" customWidth="1"/>
    <col min="3" max="3" width="15.1640625" style="317" customWidth="1"/>
    <col min="4" max="4" width="15.83203125" style="302" customWidth="1"/>
    <col min="5" max="5" width="20.1640625" style="302" customWidth="1"/>
    <col min="6" max="16384" width="12" style="302"/>
  </cols>
  <sheetData>
    <row r="1" spans="2:7">
      <c r="B1" s="533" t="s">
        <v>300</v>
      </c>
      <c r="C1" s="533"/>
      <c r="D1" s="533"/>
      <c r="E1" s="533"/>
    </row>
    <row r="2" spans="2:7" ht="27" customHeight="1">
      <c r="B2" s="547" t="s">
        <v>301</v>
      </c>
      <c r="C2" s="547"/>
      <c r="D2" s="547"/>
      <c r="E2" s="547"/>
      <c r="F2" s="198"/>
      <c r="G2" s="199"/>
    </row>
    <row r="3" spans="2:7" ht="15.75" thickBot="1">
      <c r="B3" s="463"/>
      <c r="C3" s="463"/>
      <c r="D3" s="463"/>
      <c r="E3" s="463"/>
      <c r="F3" s="463"/>
      <c r="G3" s="199"/>
    </row>
    <row r="4" spans="2:7" ht="15.75" thickBot="1">
      <c r="B4" s="548" t="s">
        <v>85</v>
      </c>
      <c r="C4" s="550" t="s">
        <v>31</v>
      </c>
      <c r="D4" s="552" t="s">
        <v>108</v>
      </c>
      <c r="E4" s="553"/>
      <c r="G4" s="199"/>
    </row>
    <row r="5" spans="2:7" ht="15.75" thickBot="1">
      <c r="B5" s="549"/>
      <c r="C5" s="551"/>
      <c r="D5" s="350" t="s">
        <v>65</v>
      </c>
      <c r="E5" s="329" t="s">
        <v>66</v>
      </c>
      <c r="G5" s="199"/>
    </row>
    <row r="6" spans="2:7" ht="16.5" customHeight="1">
      <c r="B6" s="200" t="s">
        <v>394</v>
      </c>
      <c r="C6" s="76">
        <f t="shared" ref="C6:C17" si="0">+SUM(D6:E6)</f>
        <v>11917</v>
      </c>
      <c r="D6" s="76">
        <f>+SUM(D7:D17)</f>
        <v>2100</v>
      </c>
      <c r="E6" s="201">
        <f t="shared" ref="E6" si="1">+SUM(E7:E17)</f>
        <v>9817</v>
      </c>
      <c r="G6" s="199"/>
    </row>
    <row r="7" spans="2:7" ht="18.75" customHeight="1">
      <c r="B7" s="202" t="s">
        <v>1</v>
      </c>
      <c r="C7" s="74">
        <f t="shared" si="0"/>
        <v>8292</v>
      </c>
      <c r="D7" s="74">
        <v>1601</v>
      </c>
      <c r="E7" s="203">
        <v>6691</v>
      </c>
      <c r="G7" s="199"/>
    </row>
    <row r="8" spans="2:7" ht="18.75" customHeight="1">
      <c r="B8" s="202" t="s">
        <v>2</v>
      </c>
      <c r="C8" s="74">
        <f t="shared" si="0"/>
        <v>1525</v>
      </c>
      <c r="D8" s="74">
        <v>258</v>
      </c>
      <c r="E8" s="203">
        <v>1267</v>
      </c>
      <c r="G8" s="199"/>
    </row>
    <row r="9" spans="2:7" ht="18.75" customHeight="1">
      <c r="B9" s="202" t="s">
        <v>3</v>
      </c>
      <c r="C9" s="74">
        <f t="shared" si="0"/>
        <v>1143</v>
      </c>
      <c r="D9" s="74">
        <v>174</v>
      </c>
      <c r="E9" s="203">
        <v>969</v>
      </c>
      <c r="G9" s="199"/>
    </row>
    <row r="10" spans="2:7" ht="18.75" customHeight="1">
      <c r="B10" s="202" t="s">
        <v>4</v>
      </c>
      <c r="C10" s="74">
        <f t="shared" si="0"/>
        <v>414</v>
      </c>
      <c r="D10" s="74">
        <v>8</v>
      </c>
      <c r="E10" s="203">
        <v>406</v>
      </c>
      <c r="G10" s="199"/>
    </row>
    <row r="11" spans="2:7" ht="18.75" customHeight="1">
      <c r="B11" s="202" t="s">
        <v>5</v>
      </c>
      <c r="C11" s="74">
        <f t="shared" si="0"/>
        <v>90</v>
      </c>
      <c r="D11" s="74">
        <v>11</v>
      </c>
      <c r="E11" s="203">
        <v>79</v>
      </c>
      <c r="G11" s="199"/>
    </row>
    <row r="12" spans="2:7" ht="18.75" customHeight="1">
      <c r="B12" s="202" t="s">
        <v>6</v>
      </c>
      <c r="C12" s="74">
        <f t="shared" si="0"/>
        <v>38</v>
      </c>
      <c r="D12" s="74">
        <v>3</v>
      </c>
      <c r="E12" s="203">
        <v>35</v>
      </c>
      <c r="G12" s="199"/>
    </row>
    <row r="13" spans="2:7" ht="18.75" customHeight="1">
      <c r="B13" s="202" t="s">
        <v>7</v>
      </c>
      <c r="C13" s="74">
        <f t="shared" si="0"/>
        <v>22</v>
      </c>
      <c r="D13" s="74">
        <v>1</v>
      </c>
      <c r="E13" s="203">
        <v>21</v>
      </c>
      <c r="G13" s="199"/>
    </row>
    <row r="14" spans="2:7" ht="18.75" customHeight="1">
      <c r="B14" s="202" t="s">
        <v>8</v>
      </c>
      <c r="C14" s="74">
        <f t="shared" si="0"/>
        <v>5</v>
      </c>
      <c r="D14" s="74">
        <v>1</v>
      </c>
      <c r="E14" s="203">
        <v>4</v>
      </c>
      <c r="G14" s="199"/>
    </row>
    <row r="15" spans="2:7" ht="18.75" customHeight="1">
      <c r="B15" s="202" t="s">
        <v>9</v>
      </c>
      <c r="C15" s="74">
        <f t="shared" si="0"/>
        <v>1</v>
      </c>
      <c r="D15" s="74">
        <v>0</v>
      </c>
      <c r="E15" s="203">
        <v>1</v>
      </c>
      <c r="G15" s="199"/>
    </row>
    <row r="16" spans="2:7" ht="18.75" customHeight="1">
      <c r="B16" s="202" t="s">
        <v>10</v>
      </c>
      <c r="C16" s="74">
        <f t="shared" si="0"/>
        <v>0</v>
      </c>
      <c r="D16" s="74">
        <v>0</v>
      </c>
      <c r="E16" s="203">
        <v>0</v>
      </c>
      <c r="G16" s="199"/>
    </row>
    <row r="17" spans="2:13" ht="15.75" thickBot="1">
      <c r="B17" s="204" t="s">
        <v>11</v>
      </c>
      <c r="C17" s="205">
        <f t="shared" si="0"/>
        <v>387</v>
      </c>
      <c r="D17" s="205">
        <v>43</v>
      </c>
      <c r="E17" s="206">
        <v>344</v>
      </c>
      <c r="G17" s="199"/>
    </row>
    <row r="18" spans="2:13" ht="9" customHeight="1">
      <c r="G18" s="199"/>
    </row>
    <row r="19" spans="2:13" ht="24.75" customHeight="1">
      <c r="B19" s="535" t="s">
        <v>373</v>
      </c>
      <c r="C19" s="535"/>
      <c r="D19" s="535"/>
      <c r="E19" s="535"/>
      <c r="H19" s="535" t="s">
        <v>372</v>
      </c>
      <c r="I19" s="535"/>
      <c r="J19" s="535"/>
      <c r="K19" s="535"/>
      <c r="L19" s="535"/>
      <c r="M19" s="535"/>
    </row>
    <row r="22" spans="2:13" ht="15.75" thickBot="1"/>
    <row r="23" spans="2:13" ht="15.75" thickBot="1">
      <c r="B23" s="465" t="s">
        <v>85</v>
      </c>
      <c r="C23" s="467" t="s">
        <v>31</v>
      </c>
      <c r="D23" s="469" t="s">
        <v>108</v>
      </c>
      <c r="E23" s="471"/>
    </row>
    <row r="24" spans="2:13">
      <c r="B24" s="466"/>
      <c r="C24" s="468"/>
      <c r="D24" s="243" t="s">
        <v>65</v>
      </c>
      <c r="E24" s="245" t="s">
        <v>66</v>
      </c>
    </row>
    <row r="25" spans="2:13">
      <c r="B25" s="209" t="s">
        <v>31</v>
      </c>
      <c r="C25" s="324">
        <f>+C6/$C$6</f>
        <v>1</v>
      </c>
      <c r="D25" s="324">
        <f>+D6/D6</f>
        <v>1</v>
      </c>
      <c r="E25" s="324">
        <f>+E6/E6</f>
        <v>1</v>
      </c>
    </row>
    <row r="26" spans="2:13">
      <c r="B26" s="211" t="s">
        <v>11</v>
      </c>
      <c r="C26" s="325">
        <f>+C17/$C$6</f>
        <v>3.2474616094654692E-2</v>
      </c>
      <c r="D26" s="325">
        <f>+D17/$D$6</f>
        <v>2.0476190476190478E-2</v>
      </c>
      <c r="E26" s="325">
        <f>+E17/$E$6</f>
        <v>3.5041254965875519E-2</v>
      </c>
    </row>
    <row r="27" spans="2:13">
      <c r="B27" s="211" t="s">
        <v>10</v>
      </c>
      <c r="C27" s="325">
        <f>+C16/$C$6</f>
        <v>0</v>
      </c>
      <c r="D27" s="325">
        <f>+D16/$D$6</f>
        <v>0</v>
      </c>
      <c r="E27" s="325">
        <f>+E16/$E$6</f>
        <v>0</v>
      </c>
    </row>
    <row r="28" spans="2:13">
      <c r="B28" s="211" t="s">
        <v>9</v>
      </c>
      <c r="C28" s="325">
        <f>+C15/$C$6</f>
        <v>8.3913736678694305E-5</v>
      </c>
      <c r="D28" s="325">
        <f>+D15/$D$6</f>
        <v>0</v>
      </c>
      <c r="E28" s="325">
        <f>+E15/$E$6</f>
        <v>1.0186411327289395E-4</v>
      </c>
    </row>
    <row r="29" spans="2:13">
      <c r="B29" s="211" t="s">
        <v>8</v>
      </c>
      <c r="C29" s="325">
        <f>+C14/$C$6</f>
        <v>4.1956868339347152E-4</v>
      </c>
      <c r="D29" s="325">
        <f>+D14/$D$6</f>
        <v>4.7619047619047619E-4</v>
      </c>
      <c r="E29" s="325">
        <f>+E14/$E$6</f>
        <v>4.0745645309157581E-4</v>
      </c>
    </row>
    <row r="30" spans="2:13">
      <c r="B30" s="211" t="s">
        <v>7</v>
      </c>
      <c r="C30" s="325">
        <f>+C13/$C$6</f>
        <v>1.8461022069312747E-3</v>
      </c>
      <c r="D30" s="325">
        <f>+D13/$D$6</f>
        <v>4.7619047619047619E-4</v>
      </c>
      <c r="E30" s="325">
        <f>+E13/$E$6</f>
        <v>2.1391463787307731E-3</v>
      </c>
    </row>
    <row r="31" spans="2:13" ht="17.25" customHeight="1">
      <c r="B31" s="211" t="s">
        <v>6</v>
      </c>
      <c r="C31" s="325">
        <f>+C12/$C$6</f>
        <v>3.1887219937903836E-3</v>
      </c>
      <c r="D31" s="325">
        <f>+D12/$D$6</f>
        <v>1.4285714285714286E-3</v>
      </c>
      <c r="E31" s="325">
        <f>+E12/$E$6</f>
        <v>3.5652439645512887E-3</v>
      </c>
    </row>
    <row r="32" spans="2:13">
      <c r="B32" s="211" t="s">
        <v>5</v>
      </c>
      <c r="C32" s="325">
        <f>+C11/$C$6</f>
        <v>7.5522363010824874E-3</v>
      </c>
      <c r="D32" s="325">
        <f>+D11/$D$6</f>
        <v>5.2380952380952379E-3</v>
      </c>
      <c r="E32" s="325">
        <f>+E11/$E$6</f>
        <v>8.0472649485586224E-3</v>
      </c>
    </row>
    <row r="33" spans="2:8">
      <c r="B33" s="211" t="s">
        <v>4</v>
      </c>
      <c r="C33" s="325">
        <f>+C10/$C$6</f>
        <v>3.474028698497944E-2</v>
      </c>
      <c r="D33" s="325">
        <f>+D10/$D$6</f>
        <v>3.8095238095238095E-3</v>
      </c>
      <c r="E33" s="325">
        <f>+E10/$E$6</f>
        <v>4.1356829988794946E-2</v>
      </c>
    </row>
    <row r="34" spans="2:8">
      <c r="B34" s="211" t="s">
        <v>3</v>
      </c>
      <c r="C34" s="325">
        <f>+C9/$C$6</f>
        <v>9.5913401023747583E-2</v>
      </c>
      <c r="D34" s="325">
        <f>+D9/$D$6</f>
        <v>8.2857142857142851E-2</v>
      </c>
      <c r="E34" s="325">
        <f>+E9/$E$6</f>
        <v>9.8706325761434247E-2</v>
      </c>
    </row>
    <row r="35" spans="2:8">
      <c r="B35" s="211" t="s">
        <v>2</v>
      </c>
      <c r="C35" s="325">
        <f>+C8/$C$6</f>
        <v>0.12796844843500882</v>
      </c>
      <c r="D35" s="325">
        <f>+D8/$D$6</f>
        <v>0.12285714285714286</v>
      </c>
      <c r="E35" s="325">
        <f>+E8/$E$6</f>
        <v>0.12906183151675665</v>
      </c>
    </row>
    <row r="36" spans="2:8">
      <c r="B36" s="211" t="s">
        <v>1</v>
      </c>
      <c r="C36" s="325">
        <f>+C7/$C$6</f>
        <v>0.69581270453973321</v>
      </c>
      <c r="D36" s="325">
        <f>+D7/$D$6</f>
        <v>0.76238095238095238</v>
      </c>
      <c r="E36" s="325">
        <f>+E7/$E$6</f>
        <v>0.68157278190893344</v>
      </c>
    </row>
    <row r="38" spans="2:8" ht="15.75" thickBot="1">
      <c r="H38" s="320" t="s">
        <v>208</v>
      </c>
    </row>
    <row r="39" spans="2:8" ht="15.75" thickBot="1">
      <c r="B39" s="465" t="s">
        <v>85</v>
      </c>
      <c r="C39" s="467" t="s">
        <v>31</v>
      </c>
      <c r="D39" s="469" t="s">
        <v>108</v>
      </c>
      <c r="E39" s="471"/>
    </row>
    <row r="40" spans="2:8">
      <c r="B40" s="466"/>
      <c r="C40" s="468"/>
      <c r="D40" s="243" t="s">
        <v>65</v>
      </c>
      <c r="E40" s="245" t="s">
        <v>66</v>
      </c>
    </row>
    <row r="41" spans="2:8">
      <c r="B41" s="209" t="s">
        <v>31</v>
      </c>
      <c r="C41" s="324">
        <f>+SUM(C42:C52)</f>
        <v>1</v>
      </c>
      <c r="D41" s="324">
        <f t="shared" ref="D41:E41" si="2">+SUM(D42:D52)</f>
        <v>1.0000000000000002</v>
      </c>
      <c r="E41" s="324">
        <f t="shared" si="2"/>
        <v>1</v>
      </c>
    </row>
    <row r="42" spans="2:8">
      <c r="B42" s="211" t="s">
        <v>1</v>
      </c>
      <c r="C42" s="325">
        <f>+C7/$C$6</f>
        <v>0.69581270453973321</v>
      </c>
      <c r="D42" s="325">
        <f>+D7/$D$6</f>
        <v>0.76238095238095238</v>
      </c>
      <c r="E42" s="325">
        <f>+E7/$E$6</f>
        <v>0.68157278190893344</v>
      </c>
    </row>
    <row r="43" spans="2:8">
      <c r="B43" s="211" t="s">
        <v>2</v>
      </c>
      <c r="C43" s="325">
        <f t="shared" ref="C43:C52" si="3">+C8/$C$6</f>
        <v>0.12796844843500882</v>
      </c>
      <c r="D43" s="325">
        <f t="shared" ref="D43:D52" si="4">+D8/$D$6</f>
        <v>0.12285714285714286</v>
      </c>
      <c r="E43" s="325">
        <f t="shared" ref="E43:E52" si="5">+E8/$E$6</f>
        <v>0.12906183151675665</v>
      </c>
    </row>
    <row r="44" spans="2:8">
      <c r="B44" s="211" t="s">
        <v>3</v>
      </c>
      <c r="C44" s="325">
        <f t="shared" si="3"/>
        <v>9.5913401023747583E-2</v>
      </c>
      <c r="D44" s="325">
        <f t="shared" si="4"/>
        <v>8.2857142857142851E-2</v>
      </c>
      <c r="E44" s="325">
        <f t="shared" si="5"/>
        <v>9.8706325761434247E-2</v>
      </c>
    </row>
    <row r="45" spans="2:8">
      <c r="B45" s="211" t="s">
        <v>4</v>
      </c>
      <c r="C45" s="325">
        <f t="shared" si="3"/>
        <v>3.474028698497944E-2</v>
      </c>
      <c r="D45" s="325">
        <f t="shared" si="4"/>
        <v>3.8095238095238095E-3</v>
      </c>
      <c r="E45" s="325">
        <f t="shared" si="5"/>
        <v>4.1356829988794946E-2</v>
      </c>
    </row>
    <row r="46" spans="2:8">
      <c r="B46" s="211" t="s">
        <v>5</v>
      </c>
      <c r="C46" s="325">
        <f t="shared" si="3"/>
        <v>7.5522363010824874E-3</v>
      </c>
      <c r="D46" s="325">
        <f t="shared" si="4"/>
        <v>5.2380952380952379E-3</v>
      </c>
      <c r="E46" s="325">
        <f t="shared" si="5"/>
        <v>8.0472649485586224E-3</v>
      </c>
    </row>
    <row r="47" spans="2:8">
      <c r="B47" s="211" t="s">
        <v>6</v>
      </c>
      <c r="C47" s="325">
        <f t="shared" si="3"/>
        <v>3.1887219937903836E-3</v>
      </c>
      <c r="D47" s="325">
        <f t="shared" si="4"/>
        <v>1.4285714285714286E-3</v>
      </c>
      <c r="E47" s="325">
        <f t="shared" si="5"/>
        <v>3.5652439645512887E-3</v>
      </c>
    </row>
    <row r="48" spans="2:8">
      <c r="B48" s="211" t="s">
        <v>7</v>
      </c>
      <c r="C48" s="325">
        <f t="shared" si="3"/>
        <v>1.8461022069312747E-3</v>
      </c>
      <c r="D48" s="325">
        <f t="shared" si="4"/>
        <v>4.7619047619047619E-4</v>
      </c>
      <c r="E48" s="325">
        <f t="shared" si="5"/>
        <v>2.1391463787307731E-3</v>
      </c>
    </row>
    <row r="49" spans="2:5">
      <c r="B49" s="211" t="s">
        <v>8</v>
      </c>
      <c r="C49" s="325">
        <f t="shared" si="3"/>
        <v>4.1956868339347152E-4</v>
      </c>
      <c r="D49" s="325">
        <f t="shared" si="4"/>
        <v>4.7619047619047619E-4</v>
      </c>
      <c r="E49" s="325">
        <f t="shared" si="5"/>
        <v>4.0745645309157581E-4</v>
      </c>
    </row>
    <row r="50" spans="2:5">
      <c r="B50" s="211" t="s">
        <v>9</v>
      </c>
      <c r="C50" s="325">
        <f t="shared" si="3"/>
        <v>8.3913736678694305E-5</v>
      </c>
      <c r="D50" s="325">
        <f t="shared" si="4"/>
        <v>0</v>
      </c>
      <c r="E50" s="325">
        <f t="shared" si="5"/>
        <v>1.0186411327289395E-4</v>
      </c>
    </row>
    <row r="51" spans="2:5">
      <c r="B51" s="211" t="s">
        <v>10</v>
      </c>
      <c r="C51" s="325">
        <f t="shared" si="3"/>
        <v>0</v>
      </c>
      <c r="D51" s="325">
        <f t="shared" si="4"/>
        <v>0</v>
      </c>
      <c r="E51" s="325">
        <f t="shared" si="5"/>
        <v>0</v>
      </c>
    </row>
    <row r="52" spans="2:5">
      <c r="B52" s="211" t="s">
        <v>11</v>
      </c>
      <c r="C52" s="325">
        <f t="shared" si="3"/>
        <v>3.2474616094654692E-2</v>
      </c>
      <c r="D52" s="325">
        <f t="shared" si="4"/>
        <v>2.0476190476190478E-2</v>
      </c>
      <c r="E52" s="325">
        <f t="shared" si="5"/>
        <v>3.5041254965875519E-2</v>
      </c>
    </row>
    <row r="54" spans="2:5">
      <c r="C54" s="351">
        <f>SUM(C42:C44)</f>
        <v>0.91969455399848965</v>
      </c>
      <c r="D54" s="352">
        <f>SUM(C45:C48)</f>
        <v>4.7327347486783584E-2</v>
      </c>
      <c r="E54" s="352">
        <f>SUM(C49:C51)</f>
        <v>5.0348242007216583E-4</v>
      </c>
    </row>
  </sheetData>
  <mergeCells count="14">
    <mergeCell ref="H19:M19"/>
    <mergeCell ref="B23:B24"/>
    <mergeCell ref="C23:C24"/>
    <mergeCell ref="D23:E23"/>
    <mergeCell ref="B39:B40"/>
    <mergeCell ref="C39:C40"/>
    <mergeCell ref="D39:E39"/>
    <mergeCell ref="B19:E19"/>
    <mergeCell ref="B1:E1"/>
    <mergeCell ref="B2:E2"/>
    <mergeCell ref="B3:F3"/>
    <mergeCell ref="B4:B5"/>
    <mergeCell ref="C4:C5"/>
    <mergeCell ref="D4:E4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D5"/>
  <sheetViews>
    <sheetView showGridLines="0" workbookViewId="0">
      <selection activeCell="D5" sqref="D5"/>
    </sheetView>
  </sheetViews>
  <sheetFormatPr baseColWidth="10" defaultRowHeight="11.25"/>
  <sheetData>
    <row r="5" spans="4:4" ht="75">
      <c r="D5" s="167" t="s">
        <v>303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CC9900"/>
  </sheetPr>
  <dimension ref="A2:H14"/>
  <sheetViews>
    <sheetView showGridLines="0" workbookViewId="0">
      <selection activeCell="K31" sqref="K31"/>
    </sheetView>
  </sheetViews>
  <sheetFormatPr baseColWidth="10" defaultRowHeight="15"/>
  <cols>
    <col min="1" max="1" width="12" style="302"/>
    <col min="2" max="2" width="29.33203125" style="302" customWidth="1"/>
    <col min="3" max="4" width="19.83203125" style="302" customWidth="1"/>
    <col min="5" max="16384" width="12" style="302"/>
  </cols>
  <sheetData>
    <row r="2" spans="1:8">
      <c r="B2" s="533" t="s">
        <v>304</v>
      </c>
      <c r="C2" s="533"/>
      <c r="D2" s="533"/>
    </row>
    <row r="3" spans="1:8">
      <c r="B3" s="534" t="s">
        <v>305</v>
      </c>
      <c r="C3" s="534"/>
      <c r="D3" s="534"/>
    </row>
    <row r="4" spans="1:8" ht="15.75" thickBot="1">
      <c r="B4" s="169"/>
      <c r="C4" s="169"/>
      <c r="D4" s="169"/>
      <c r="E4" s="170"/>
    </row>
    <row r="5" spans="1:8" ht="15.75" thickBot="1">
      <c r="B5" s="353" t="s">
        <v>108</v>
      </c>
      <c r="C5" s="354" t="s">
        <v>80</v>
      </c>
      <c r="D5" s="354" t="s">
        <v>81</v>
      </c>
      <c r="E5" s="170"/>
    </row>
    <row r="6" spans="1:8" ht="16.5" customHeight="1">
      <c r="B6" s="174" t="s">
        <v>394</v>
      </c>
      <c r="C6" s="73">
        <f>SUM(C7:C9)</f>
        <v>30196</v>
      </c>
      <c r="D6" s="306">
        <f>SUM(D7:D9)</f>
        <v>1</v>
      </c>
      <c r="E6" s="249"/>
    </row>
    <row r="7" spans="1:8" ht="16.5" customHeight="1">
      <c r="B7" s="67" t="s">
        <v>71</v>
      </c>
      <c r="C7" s="68">
        <v>13422</v>
      </c>
      <c r="D7" s="308">
        <f>C7/$C$6</f>
        <v>0.44449595972976552</v>
      </c>
      <c r="E7" s="249"/>
    </row>
    <row r="8" spans="1:8" ht="16.5" customHeight="1">
      <c r="B8" s="65" t="s">
        <v>70</v>
      </c>
      <c r="C8" s="66">
        <v>12417</v>
      </c>
      <c r="D8" s="307">
        <f>C8/$C$6</f>
        <v>0.41121340574910586</v>
      </c>
      <c r="E8" s="249"/>
    </row>
    <row r="9" spans="1:8" ht="16.5" customHeight="1" thickBot="1">
      <c r="B9" s="69" t="s">
        <v>69</v>
      </c>
      <c r="C9" s="70">
        <v>4357</v>
      </c>
      <c r="D9" s="309">
        <f>C9/$C$6</f>
        <v>0.14429063452112861</v>
      </c>
      <c r="E9" s="249"/>
    </row>
    <row r="10" spans="1:8">
      <c r="B10" s="232"/>
      <c r="C10" s="233"/>
      <c r="D10" s="310"/>
      <c r="E10" s="170"/>
    </row>
    <row r="12" spans="1:8">
      <c r="A12" s="252"/>
      <c r="B12" s="253"/>
      <c r="C12" s="253"/>
      <c r="D12" s="253"/>
      <c r="E12" s="253"/>
      <c r="F12" s="253"/>
      <c r="G12" s="178"/>
    </row>
    <row r="13" spans="1:8">
      <c r="B13" s="533" t="s">
        <v>329</v>
      </c>
      <c r="C13" s="533"/>
      <c r="D13" s="533"/>
      <c r="E13" s="533"/>
      <c r="F13" s="533"/>
      <c r="G13" s="533"/>
      <c r="H13" s="533"/>
    </row>
    <row r="14" spans="1:8">
      <c r="B14" s="534" t="s">
        <v>308</v>
      </c>
      <c r="C14" s="534"/>
      <c r="D14" s="534"/>
      <c r="E14" s="534"/>
      <c r="F14" s="534"/>
      <c r="G14" s="534"/>
      <c r="H14" s="534"/>
    </row>
  </sheetData>
  <sortState ref="B7:D9">
    <sortCondition descending="1" ref="C7:C9"/>
  </sortState>
  <mergeCells count="4">
    <mergeCell ref="B2:D2"/>
    <mergeCell ref="B3:D3"/>
    <mergeCell ref="B13:H13"/>
    <mergeCell ref="B14:H14"/>
  </mergeCells>
  <pageMargins left="0.7" right="0.7" top="0.75" bottom="0.75" header="0.3" footer="0.3"/>
  <pageSetup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rgb="FFCC9900"/>
  </sheetPr>
  <dimension ref="B1:O81"/>
  <sheetViews>
    <sheetView showGridLines="0" topLeftCell="A28" workbookViewId="0">
      <selection activeCell="B26" sqref="B26"/>
    </sheetView>
  </sheetViews>
  <sheetFormatPr baseColWidth="10" defaultRowHeight="15"/>
  <cols>
    <col min="1" max="1" width="8.83203125" style="302" customWidth="1"/>
    <col min="2" max="2" width="75.6640625" style="317" customWidth="1"/>
    <col min="3" max="3" width="16" style="302" customWidth="1"/>
    <col min="4" max="7" width="12" style="302"/>
    <col min="8" max="8" width="21.33203125" style="302" customWidth="1"/>
    <col min="9" max="16384" width="12" style="302"/>
  </cols>
  <sheetData>
    <row r="1" spans="2:9">
      <c r="B1" s="533" t="s">
        <v>309</v>
      </c>
      <c r="C1" s="533"/>
      <c r="D1" s="533"/>
      <c r="E1" s="533"/>
      <c r="F1" s="533"/>
      <c r="G1" s="311"/>
    </row>
    <row r="2" spans="2:9">
      <c r="B2" s="534" t="s">
        <v>310</v>
      </c>
      <c r="C2" s="534"/>
      <c r="D2" s="534"/>
      <c r="E2" s="534"/>
      <c r="F2" s="534"/>
      <c r="G2" s="312"/>
    </row>
    <row r="3" spans="2:9" ht="15.75" thickBot="1">
      <c r="B3" s="181"/>
      <c r="C3" s="181"/>
      <c r="D3" s="181"/>
      <c r="E3" s="181"/>
      <c r="F3" s="181"/>
      <c r="G3" s="181"/>
      <c r="H3" s="182"/>
    </row>
    <row r="4" spans="2:9" ht="15.75" thickBot="1">
      <c r="B4" s="571" t="s">
        <v>134</v>
      </c>
      <c r="C4" s="573" t="s">
        <v>31</v>
      </c>
      <c r="D4" s="575" t="s">
        <v>108</v>
      </c>
      <c r="E4" s="576"/>
      <c r="F4" s="577"/>
      <c r="H4" s="182"/>
    </row>
    <row r="5" spans="2:9" ht="25.5" thickBot="1">
      <c r="B5" s="572"/>
      <c r="C5" s="574"/>
      <c r="D5" s="259" t="s">
        <v>306</v>
      </c>
      <c r="E5" s="260" t="s">
        <v>70</v>
      </c>
      <c r="F5" s="261" t="s">
        <v>71</v>
      </c>
      <c r="H5" s="182"/>
    </row>
    <row r="6" spans="2:9" ht="18.75" customHeight="1">
      <c r="B6" s="185" t="s">
        <v>131</v>
      </c>
      <c r="C6" s="75">
        <f>+SUM(D6:F6)</f>
        <v>30196.190243902445</v>
      </c>
      <c r="D6" s="75">
        <f>+SUM(D7:D78)</f>
        <v>4357.3902439024478</v>
      </c>
      <c r="E6" s="75">
        <f>+SUM(E7:E78)</f>
        <v>12417</v>
      </c>
      <c r="F6" s="186">
        <f>+SUM(F7:F78)</f>
        <v>13421.8</v>
      </c>
      <c r="G6" s="187"/>
      <c r="H6" s="182"/>
    </row>
    <row r="7" spans="2:9">
      <c r="B7" s="188" t="s">
        <v>135</v>
      </c>
      <c r="C7" s="189">
        <f>+SUM(D7:F7)</f>
        <v>202</v>
      </c>
      <c r="D7" s="189">
        <v>58</v>
      </c>
      <c r="E7" s="189">
        <v>66</v>
      </c>
      <c r="F7" s="190">
        <v>78</v>
      </c>
      <c r="H7" s="182"/>
    </row>
    <row r="8" spans="2:9">
      <c r="B8" s="188" t="s">
        <v>136</v>
      </c>
      <c r="C8" s="189">
        <f t="shared" ref="C8:C71" si="0">+SUM(D8:F8)</f>
        <v>143</v>
      </c>
      <c r="D8" s="189">
        <v>10</v>
      </c>
      <c r="E8" s="189">
        <v>39</v>
      </c>
      <c r="F8" s="190">
        <v>94</v>
      </c>
      <c r="H8" s="257" t="s">
        <v>137</v>
      </c>
      <c r="I8" s="316">
        <v>1.3014626902708031E-2</v>
      </c>
    </row>
    <row r="9" spans="2:9">
      <c r="B9" s="188" t="s">
        <v>138</v>
      </c>
      <c r="C9" s="189">
        <f t="shared" si="0"/>
        <v>8</v>
      </c>
      <c r="D9" s="189">
        <v>0</v>
      </c>
      <c r="E9" s="189">
        <v>5</v>
      </c>
      <c r="F9" s="190">
        <v>3</v>
      </c>
      <c r="H9" s="257" t="s">
        <v>142</v>
      </c>
      <c r="I9" s="316">
        <v>1.5034708941041848E-2</v>
      </c>
    </row>
    <row r="10" spans="2:9">
      <c r="B10" s="188" t="s">
        <v>139</v>
      </c>
      <c r="C10" s="189">
        <f t="shared" si="0"/>
        <v>41</v>
      </c>
      <c r="D10" s="189">
        <v>7</v>
      </c>
      <c r="E10" s="189">
        <v>16</v>
      </c>
      <c r="F10" s="190">
        <v>18</v>
      </c>
      <c r="H10" s="257" t="s">
        <v>140</v>
      </c>
      <c r="I10" s="316">
        <v>2.3644894678202379E-2</v>
      </c>
    </row>
    <row r="11" spans="2:9">
      <c r="B11" s="188" t="s">
        <v>141</v>
      </c>
      <c r="C11" s="189">
        <f t="shared" si="0"/>
        <v>155</v>
      </c>
      <c r="D11" s="189">
        <v>10</v>
      </c>
      <c r="E11" s="189">
        <v>72</v>
      </c>
      <c r="F11" s="190">
        <v>73</v>
      </c>
      <c r="H11" s="257" t="s">
        <v>26</v>
      </c>
      <c r="I11" s="316">
        <v>2.4406564954951193E-2</v>
      </c>
    </row>
    <row r="12" spans="2:9">
      <c r="B12" s="188" t="s">
        <v>143</v>
      </c>
      <c r="C12" s="189">
        <f t="shared" si="0"/>
        <v>9</v>
      </c>
      <c r="D12" s="189">
        <v>2</v>
      </c>
      <c r="E12" s="189">
        <v>5</v>
      </c>
      <c r="F12" s="190">
        <v>2</v>
      </c>
      <c r="H12" s="257" t="s">
        <v>144</v>
      </c>
      <c r="I12" s="316">
        <v>4.0898382251512516E-2</v>
      </c>
    </row>
    <row r="13" spans="2:9" ht="24">
      <c r="B13" s="188" t="s">
        <v>145</v>
      </c>
      <c r="C13" s="189">
        <f t="shared" si="0"/>
        <v>7</v>
      </c>
      <c r="D13" s="189">
        <v>0</v>
      </c>
      <c r="E13" s="189">
        <v>7</v>
      </c>
      <c r="F13" s="190">
        <v>0</v>
      </c>
      <c r="H13" s="257" t="s">
        <v>17</v>
      </c>
      <c r="I13" s="316">
        <v>4.2454838903999224E-2</v>
      </c>
    </row>
    <row r="14" spans="2:9">
      <c r="B14" s="188" t="s">
        <v>148</v>
      </c>
      <c r="C14" s="189">
        <f t="shared" si="0"/>
        <v>40</v>
      </c>
      <c r="D14" s="189">
        <v>4</v>
      </c>
      <c r="E14" s="189">
        <v>22</v>
      </c>
      <c r="F14" s="190">
        <v>14</v>
      </c>
      <c r="H14" s="257" t="s">
        <v>149</v>
      </c>
      <c r="I14" s="316">
        <v>7.4842383715318456E-2</v>
      </c>
    </row>
    <row r="15" spans="2:9">
      <c r="B15" s="188" t="s">
        <v>150</v>
      </c>
      <c r="C15" s="189">
        <f t="shared" si="0"/>
        <v>1</v>
      </c>
      <c r="D15" s="189">
        <v>1</v>
      </c>
      <c r="E15" s="189">
        <v>0</v>
      </c>
      <c r="F15" s="190">
        <v>0</v>
      </c>
      <c r="H15" s="257" t="s">
        <v>151</v>
      </c>
      <c r="I15" s="316">
        <v>9.9679457957127668E-2</v>
      </c>
    </row>
    <row r="16" spans="2:9">
      <c r="B16" s="188" t="s">
        <v>152</v>
      </c>
      <c r="C16" s="189">
        <f t="shared" si="0"/>
        <v>7</v>
      </c>
      <c r="D16" s="189">
        <v>1</v>
      </c>
      <c r="E16" s="189">
        <v>5</v>
      </c>
      <c r="F16" s="190">
        <v>1</v>
      </c>
      <c r="H16" s="257" t="s">
        <v>29</v>
      </c>
      <c r="I16" s="316">
        <v>0.10232874587625398</v>
      </c>
    </row>
    <row r="17" spans="2:9" ht="15.75" thickBot="1">
      <c r="B17" s="188" t="s">
        <v>155</v>
      </c>
      <c r="C17" s="189">
        <f t="shared" si="0"/>
        <v>1</v>
      </c>
      <c r="D17" s="189">
        <v>0</v>
      </c>
      <c r="E17" s="189">
        <v>1</v>
      </c>
      <c r="F17" s="190">
        <v>0</v>
      </c>
      <c r="H17" s="258" t="s">
        <v>153</v>
      </c>
      <c r="I17" s="316">
        <v>0.37580149132806806</v>
      </c>
    </row>
    <row r="18" spans="2:9">
      <c r="B18" s="188" t="s">
        <v>156</v>
      </c>
      <c r="C18" s="189">
        <f t="shared" si="0"/>
        <v>38</v>
      </c>
      <c r="D18" s="189">
        <v>8</v>
      </c>
      <c r="E18" s="189">
        <v>15</v>
      </c>
      <c r="F18" s="190">
        <v>15</v>
      </c>
      <c r="H18" s="182"/>
    </row>
    <row r="19" spans="2:9">
      <c r="B19" s="188" t="s">
        <v>158</v>
      </c>
      <c r="C19" s="189">
        <f t="shared" si="0"/>
        <v>153</v>
      </c>
      <c r="D19" s="189">
        <v>15</v>
      </c>
      <c r="E19" s="189">
        <v>72</v>
      </c>
      <c r="F19" s="190">
        <v>66</v>
      </c>
      <c r="H19" s="182"/>
    </row>
    <row r="20" spans="2:9">
      <c r="B20" s="188" t="s">
        <v>159</v>
      </c>
      <c r="C20" s="189">
        <f t="shared" si="0"/>
        <v>2</v>
      </c>
      <c r="D20" s="189">
        <v>1</v>
      </c>
      <c r="E20" s="189">
        <v>1</v>
      </c>
      <c r="F20" s="190">
        <v>0</v>
      </c>
      <c r="H20" s="182"/>
    </row>
    <row r="21" spans="2:9">
      <c r="B21" s="188" t="s">
        <v>387</v>
      </c>
      <c r="C21" s="189">
        <f t="shared" si="0"/>
        <v>3</v>
      </c>
      <c r="D21" s="189">
        <v>0</v>
      </c>
      <c r="E21" s="189">
        <v>1</v>
      </c>
      <c r="F21" s="190">
        <v>2</v>
      </c>
      <c r="H21" s="182"/>
    </row>
    <row r="22" spans="2:9">
      <c r="B22" s="188" t="s">
        <v>379</v>
      </c>
      <c r="C22" s="189">
        <f t="shared" si="0"/>
        <v>1</v>
      </c>
      <c r="D22" s="189">
        <v>0</v>
      </c>
      <c r="E22" s="189">
        <v>0</v>
      </c>
      <c r="F22" s="190">
        <v>1</v>
      </c>
      <c r="H22" s="182"/>
    </row>
    <row r="23" spans="2:9">
      <c r="B23" s="188" t="s">
        <v>163</v>
      </c>
      <c r="C23" s="189">
        <f t="shared" si="0"/>
        <v>2</v>
      </c>
      <c r="D23" s="189">
        <v>0</v>
      </c>
      <c r="E23" s="189">
        <v>0</v>
      </c>
      <c r="F23" s="190">
        <v>2</v>
      </c>
      <c r="H23" s="182"/>
    </row>
    <row r="24" spans="2:9">
      <c r="B24" s="188" t="s">
        <v>164</v>
      </c>
      <c r="C24" s="189">
        <f t="shared" si="0"/>
        <v>121</v>
      </c>
      <c r="D24" s="189">
        <v>17</v>
      </c>
      <c r="E24" s="189">
        <v>53</v>
      </c>
      <c r="F24" s="190">
        <v>51</v>
      </c>
      <c r="H24" s="182"/>
    </row>
    <row r="25" spans="2:9">
      <c r="B25" s="188" t="s">
        <v>165</v>
      </c>
      <c r="C25" s="189">
        <f t="shared" si="0"/>
        <v>17</v>
      </c>
      <c r="D25" s="189">
        <v>6</v>
      </c>
      <c r="E25" s="189">
        <v>2</v>
      </c>
      <c r="F25" s="190">
        <v>9</v>
      </c>
      <c r="H25" s="182"/>
    </row>
    <row r="26" spans="2:9">
      <c r="B26" s="188" t="s">
        <v>384</v>
      </c>
      <c r="C26" s="189">
        <f t="shared" si="0"/>
        <v>72</v>
      </c>
      <c r="D26" s="189">
        <v>6</v>
      </c>
      <c r="E26" s="189">
        <v>37</v>
      </c>
      <c r="F26" s="190">
        <v>29</v>
      </c>
      <c r="H26" s="182"/>
    </row>
    <row r="27" spans="2:9">
      <c r="B27" s="188" t="s">
        <v>14</v>
      </c>
      <c r="C27" s="189">
        <f t="shared" si="0"/>
        <v>9</v>
      </c>
      <c r="D27" s="189">
        <v>2</v>
      </c>
      <c r="E27" s="189">
        <v>3</v>
      </c>
      <c r="F27" s="190">
        <v>4</v>
      </c>
      <c r="H27" s="182"/>
    </row>
    <row r="28" spans="2:9">
      <c r="B28" s="188" t="s">
        <v>167</v>
      </c>
      <c r="C28" s="189">
        <f t="shared" si="0"/>
        <v>10</v>
      </c>
      <c r="D28" s="189">
        <v>0</v>
      </c>
      <c r="E28" s="189">
        <v>1</v>
      </c>
      <c r="F28" s="190">
        <v>9</v>
      </c>
      <c r="H28" s="182"/>
    </row>
    <row r="29" spans="2:9" ht="24">
      <c r="B29" s="188" t="s">
        <v>168</v>
      </c>
      <c r="C29" s="189">
        <f t="shared" si="0"/>
        <v>4</v>
      </c>
      <c r="D29" s="189">
        <v>1</v>
      </c>
      <c r="E29" s="189">
        <v>2</v>
      </c>
      <c r="F29" s="190">
        <v>1</v>
      </c>
      <c r="H29" s="182"/>
    </row>
    <row r="30" spans="2:9">
      <c r="B30" s="188" t="s">
        <v>169</v>
      </c>
      <c r="C30" s="189">
        <f t="shared" si="0"/>
        <v>22</v>
      </c>
      <c r="D30" s="189">
        <v>0</v>
      </c>
      <c r="E30" s="189">
        <v>10</v>
      </c>
      <c r="F30" s="190">
        <v>12</v>
      </c>
      <c r="H30" s="182"/>
    </row>
    <row r="31" spans="2:9">
      <c r="B31" s="188" t="s">
        <v>170</v>
      </c>
      <c r="C31" s="189">
        <f t="shared" si="0"/>
        <v>4</v>
      </c>
      <c r="D31" s="189">
        <v>1</v>
      </c>
      <c r="E31" s="189">
        <v>1</v>
      </c>
      <c r="F31" s="190">
        <v>2</v>
      </c>
      <c r="H31" s="182"/>
    </row>
    <row r="32" spans="2:9">
      <c r="B32" s="188" t="s">
        <v>171</v>
      </c>
      <c r="C32" s="189">
        <f t="shared" si="0"/>
        <v>11</v>
      </c>
      <c r="D32" s="189">
        <v>1</v>
      </c>
      <c r="E32" s="189">
        <v>4</v>
      </c>
      <c r="F32" s="190">
        <v>6</v>
      </c>
      <c r="H32" s="182"/>
    </row>
    <row r="33" spans="2:15" ht="24">
      <c r="B33" s="188" t="s">
        <v>17</v>
      </c>
      <c r="C33" s="189">
        <f t="shared" si="0"/>
        <v>1282</v>
      </c>
      <c r="D33" s="189">
        <v>142</v>
      </c>
      <c r="E33" s="189">
        <v>652</v>
      </c>
      <c r="F33" s="190">
        <v>488</v>
      </c>
      <c r="H33" s="182"/>
    </row>
    <row r="34" spans="2:15">
      <c r="B34" s="188" t="s">
        <v>172</v>
      </c>
      <c r="C34" s="189">
        <f t="shared" si="0"/>
        <v>225</v>
      </c>
      <c r="D34" s="189">
        <v>21</v>
      </c>
      <c r="E34" s="189">
        <v>121</v>
      </c>
      <c r="F34" s="190">
        <v>83</v>
      </c>
      <c r="H34" s="182"/>
    </row>
    <row r="35" spans="2:15" ht="24">
      <c r="B35" s="188" t="s">
        <v>153</v>
      </c>
      <c r="C35" s="189">
        <f t="shared" si="0"/>
        <v>11348</v>
      </c>
      <c r="D35" s="189">
        <v>1846</v>
      </c>
      <c r="E35" s="189">
        <v>4691</v>
      </c>
      <c r="F35" s="190">
        <v>4811</v>
      </c>
      <c r="H35" s="182"/>
    </row>
    <row r="36" spans="2:15">
      <c r="B36" s="188" t="s">
        <v>173</v>
      </c>
      <c r="C36" s="189">
        <f t="shared" si="0"/>
        <v>55</v>
      </c>
      <c r="D36" s="189">
        <v>10</v>
      </c>
      <c r="E36" s="189">
        <v>30</v>
      </c>
      <c r="F36" s="190">
        <v>15</v>
      </c>
      <c r="H36" s="182"/>
    </row>
    <row r="37" spans="2:15">
      <c r="B37" s="188" t="s">
        <v>174</v>
      </c>
      <c r="C37" s="189">
        <f t="shared" si="0"/>
        <v>1</v>
      </c>
      <c r="D37" s="189">
        <v>0</v>
      </c>
      <c r="E37" s="189">
        <v>1</v>
      </c>
      <c r="F37" s="190">
        <v>0</v>
      </c>
      <c r="H37" s="182"/>
    </row>
    <row r="38" spans="2:15">
      <c r="B38" s="188" t="s">
        <v>176</v>
      </c>
      <c r="C38" s="189">
        <f t="shared" si="0"/>
        <v>6</v>
      </c>
      <c r="D38" s="189">
        <v>0</v>
      </c>
      <c r="E38" s="189">
        <v>0</v>
      </c>
      <c r="F38" s="190">
        <v>6</v>
      </c>
      <c r="H38" s="182"/>
    </row>
    <row r="39" spans="2:15">
      <c r="B39" s="188" t="s">
        <v>177</v>
      </c>
      <c r="C39" s="189">
        <f t="shared" si="0"/>
        <v>121</v>
      </c>
      <c r="D39" s="189">
        <v>7</v>
      </c>
      <c r="E39" s="189">
        <v>54</v>
      </c>
      <c r="F39" s="190">
        <v>60</v>
      </c>
      <c r="H39" s="182"/>
    </row>
    <row r="40" spans="2:15">
      <c r="B40" s="188" t="s">
        <v>178</v>
      </c>
      <c r="C40" s="189">
        <f t="shared" si="0"/>
        <v>23</v>
      </c>
      <c r="D40" s="189">
        <v>2</v>
      </c>
      <c r="E40" s="189">
        <v>11</v>
      </c>
      <c r="F40" s="190">
        <v>10</v>
      </c>
      <c r="H40" s="182"/>
    </row>
    <row r="41" spans="2:15">
      <c r="B41" s="188" t="s">
        <v>179</v>
      </c>
      <c r="C41" s="189">
        <f t="shared" si="0"/>
        <v>236</v>
      </c>
      <c r="D41" s="189">
        <v>27</v>
      </c>
      <c r="E41" s="189">
        <v>155</v>
      </c>
      <c r="F41" s="190">
        <v>54</v>
      </c>
      <c r="H41" s="182"/>
    </row>
    <row r="42" spans="2:15" ht="20.25" customHeight="1">
      <c r="B42" s="188" t="s">
        <v>151</v>
      </c>
      <c r="C42" s="189">
        <f t="shared" si="0"/>
        <v>3010</v>
      </c>
      <c r="D42" s="189">
        <v>334</v>
      </c>
      <c r="E42" s="189">
        <v>1207</v>
      </c>
      <c r="F42" s="190">
        <v>1469</v>
      </c>
      <c r="H42" s="535" t="s">
        <v>175</v>
      </c>
      <c r="I42" s="535"/>
      <c r="J42" s="535"/>
      <c r="K42" s="535"/>
      <c r="L42" s="535"/>
      <c r="M42" s="535"/>
      <c r="N42" s="535"/>
      <c r="O42" s="535"/>
    </row>
    <row r="43" spans="2:15">
      <c r="B43" s="188" t="s">
        <v>180</v>
      </c>
      <c r="C43" s="189">
        <f t="shared" si="0"/>
        <v>2</v>
      </c>
      <c r="D43" s="189">
        <v>0</v>
      </c>
      <c r="E43" s="189">
        <v>1</v>
      </c>
      <c r="F43" s="190">
        <v>1</v>
      </c>
      <c r="H43" s="182"/>
    </row>
    <row r="44" spans="2:15" ht="24">
      <c r="B44" s="188" t="s">
        <v>181</v>
      </c>
      <c r="C44" s="189">
        <f t="shared" si="0"/>
        <v>9</v>
      </c>
      <c r="D44" s="189">
        <v>1</v>
      </c>
      <c r="E44" s="189">
        <v>4</v>
      </c>
      <c r="F44" s="190">
        <v>4</v>
      </c>
      <c r="H44" s="182"/>
    </row>
    <row r="45" spans="2:15">
      <c r="B45" s="188" t="s">
        <v>375</v>
      </c>
      <c r="C45" s="189">
        <f t="shared" si="0"/>
        <v>33</v>
      </c>
      <c r="D45" s="189">
        <v>9</v>
      </c>
      <c r="E45" s="189">
        <v>11</v>
      </c>
      <c r="F45" s="190">
        <v>13</v>
      </c>
      <c r="H45" s="182"/>
    </row>
    <row r="46" spans="2:15">
      <c r="B46" s="188" t="s">
        <v>183</v>
      </c>
      <c r="C46" s="189">
        <f t="shared" si="0"/>
        <v>367</v>
      </c>
      <c r="D46" s="189">
        <v>40</v>
      </c>
      <c r="E46" s="189">
        <v>172</v>
      </c>
      <c r="F46" s="190">
        <v>155</v>
      </c>
      <c r="H46" s="182"/>
    </row>
    <row r="47" spans="2:15">
      <c r="B47" s="188" t="s">
        <v>184</v>
      </c>
      <c r="C47" s="189">
        <f t="shared" si="0"/>
        <v>3</v>
      </c>
      <c r="D47" s="189">
        <v>1</v>
      </c>
      <c r="E47" s="189">
        <v>0</v>
      </c>
      <c r="F47" s="190">
        <v>2</v>
      </c>
      <c r="H47" s="182"/>
    </row>
    <row r="48" spans="2:15">
      <c r="B48" s="188" t="s">
        <v>185</v>
      </c>
      <c r="C48" s="189">
        <f t="shared" si="0"/>
        <v>2</v>
      </c>
      <c r="D48" s="189">
        <v>0</v>
      </c>
      <c r="E48" s="189">
        <v>1</v>
      </c>
      <c r="F48" s="190">
        <v>1</v>
      </c>
      <c r="H48" s="182"/>
    </row>
    <row r="49" spans="2:8">
      <c r="B49" s="188" t="s">
        <v>137</v>
      </c>
      <c r="C49" s="189">
        <f t="shared" si="0"/>
        <v>393</v>
      </c>
      <c r="D49" s="189">
        <v>48</v>
      </c>
      <c r="E49" s="189">
        <v>196</v>
      </c>
      <c r="F49" s="190">
        <v>149</v>
      </c>
      <c r="H49" s="182"/>
    </row>
    <row r="50" spans="2:8" ht="24">
      <c r="B50" s="188" t="s">
        <v>186</v>
      </c>
      <c r="C50" s="189">
        <f t="shared" si="0"/>
        <v>82</v>
      </c>
      <c r="D50" s="189">
        <v>3</v>
      </c>
      <c r="E50" s="189">
        <v>42</v>
      </c>
      <c r="F50" s="190">
        <v>37</v>
      </c>
      <c r="H50" s="182"/>
    </row>
    <row r="51" spans="2:8">
      <c r="B51" s="188" t="s">
        <v>187</v>
      </c>
      <c r="C51" s="189">
        <f t="shared" si="0"/>
        <v>52</v>
      </c>
      <c r="D51" s="189">
        <v>0</v>
      </c>
      <c r="E51" s="189">
        <v>36</v>
      </c>
      <c r="F51" s="190">
        <v>16</v>
      </c>
      <c r="H51" s="182"/>
    </row>
    <row r="52" spans="2:8">
      <c r="B52" s="188" t="s">
        <v>22</v>
      </c>
      <c r="C52" s="189">
        <f t="shared" si="0"/>
        <v>88</v>
      </c>
      <c r="D52" s="189">
        <v>10</v>
      </c>
      <c r="E52" s="189">
        <v>32</v>
      </c>
      <c r="F52" s="190">
        <v>46</v>
      </c>
      <c r="H52" s="182"/>
    </row>
    <row r="53" spans="2:8">
      <c r="B53" s="188" t="s">
        <v>188</v>
      </c>
      <c r="C53" s="189">
        <f t="shared" si="0"/>
        <v>376</v>
      </c>
      <c r="D53" s="189">
        <v>22</v>
      </c>
      <c r="E53" s="189">
        <v>138</v>
      </c>
      <c r="F53" s="190">
        <v>216</v>
      </c>
      <c r="H53" s="182"/>
    </row>
    <row r="54" spans="2:8" ht="24">
      <c r="B54" s="188" t="s">
        <v>189</v>
      </c>
      <c r="C54" s="189">
        <f t="shared" si="0"/>
        <v>22</v>
      </c>
      <c r="D54" s="189">
        <v>1</v>
      </c>
      <c r="E54" s="189">
        <v>6</v>
      </c>
      <c r="F54" s="190">
        <v>15</v>
      </c>
      <c r="H54" s="182"/>
    </row>
    <row r="55" spans="2:8">
      <c r="B55" s="188" t="s">
        <v>190</v>
      </c>
      <c r="C55" s="189">
        <f t="shared" si="0"/>
        <v>22</v>
      </c>
      <c r="D55" s="189">
        <v>1</v>
      </c>
      <c r="E55" s="189">
        <v>8</v>
      </c>
      <c r="F55" s="190">
        <v>13</v>
      </c>
      <c r="H55" s="182"/>
    </row>
    <row r="56" spans="2:8">
      <c r="B56" s="188" t="s">
        <v>192</v>
      </c>
      <c r="C56" s="189">
        <f t="shared" si="0"/>
        <v>15</v>
      </c>
      <c r="D56" s="189">
        <v>0</v>
      </c>
      <c r="E56" s="189">
        <v>9</v>
      </c>
      <c r="F56" s="190">
        <v>6</v>
      </c>
      <c r="H56" s="182"/>
    </row>
    <row r="57" spans="2:8">
      <c r="B57" s="188" t="s">
        <v>193</v>
      </c>
      <c r="C57" s="189">
        <f t="shared" si="0"/>
        <v>64</v>
      </c>
      <c r="D57" s="189">
        <v>8</v>
      </c>
      <c r="E57" s="189">
        <v>26</v>
      </c>
      <c r="F57" s="190">
        <v>30</v>
      </c>
      <c r="H57" s="182"/>
    </row>
    <row r="58" spans="2:8">
      <c r="B58" s="188" t="s">
        <v>194</v>
      </c>
      <c r="C58" s="189">
        <f t="shared" si="0"/>
        <v>13</v>
      </c>
      <c r="D58" s="189">
        <v>4</v>
      </c>
      <c r="E58" s="189">
        <v>5</v>
      </c>
      <c r="F58" s="190">
        <v>4</v>
      </c>
      <c r="H58" s="182"/>
    </row>
    <row r="59" spans="2:8" ht="16.5" customHeight="1">
      <c r="B59" s="188" t="s">
        <v>195</v>
      </c>
      <c r="C59" s="189">
        <f t="shared" si="0"/>
        <v>103</v>
      </c>
      <c r="D59" s="189">
        <v>4</v>
      </c>
      <c r="E59" s="189">
        <v>26</v>
      </c>
      <c r="F59" s="190">
        <v>73</v>
      </c>
      <c r="H59" s="182"/>
    </row>
    <row r="60" spans="2:8" ht="16.5" customHeight="1">
      <c r="B60" s="188" t="s">
        <v>196</v>
      </c>
      <c r="C60" s="189">
        <f t="shared" si="0"/>
        <v>4</v>
      </c>
      <c r="D60" s="189">
        <v>0</v>
      </c>
      <c r="E60" s="189">
        <v>4</v>
      </c>
      <c r="F60" s="190">
        <v>0</v>
      </c>
      <c r="H60" s="182"/>
    </row>
    <row r="61" spans="2:8" ht="16.5" customHeight="1">
      <c r="B61" s="188" t="s">
        <v>197</v>
      </c>
      <c r="C61" s="189">
        <f t="shared" si="0"/>
        <v>35</v>
      </c>
      <c r="D61" s="189">
        <v>1</v>
      </c>
      <c r="E61" s="189">
        <v>23</v>
      </c>
      <c r="F61" s="190">
        <v>11</v>
      </c>
      <c r="H61" s="182"/>
    </row>
    <row r="62" spans="2:8" ht="16.5" customHeight="1">
      <c r="B62" s="188" t="s">
        <v>198</v>
      </c>
      <c r="C62" s="189">
        <f t="shared" si="0"/>
        <v>26</v>
      </c>
      <c r="D62" s="189">
        <v>0</v>
      </c>
      <c r="E62" s="189">
        <v>14</v>
      </c>
      <c r="F62" s="190">
        <v>12</v>
      </c>
      <c r="H62" s="182"/>
    </row>
    <row r="63" spans="2:8" ht="16.5" customHeight="1">
      <c r="B63" s="188" t="s">
        <v>199</v>
      </c>
      <c r="C63" s="189">
        <f t="shared" si="0"/>
        <v>12</v>
      </c>
      <c r="D63" s="189">
        <v>1</v>
      </c>
      <c r="E63" s="189">
        <v>4</v>
      </c>
      <c r="F63" s="190">
        <v>7</v>
      </c>
      <c r="H63" s="182"/>
    </row>
    <row r="64" spans="2:8" ht="16.5" customHeight="1">
      <c r="B64" s="188" t="s">
        <v>200</v>
      </c>
      <c r="C64" s="189">
        <f t="shared" si="0"/>
        <v>85</v>
      </c>
      <c r="D64" s="189">
        <v>6</v>
      </c>
      <c r="E64" s="189">
        <v>34</v>
      </c>
      <c r="F64" s="190">
        <v>45</v>
      </c>
      <c r="H64" s="182"/>
    </row>
    <row r="65" spans="2:8" ht="16.5" customHeight="1">
      <c r="B65" s="188" t="s">
        <v>201</v>
      </c>
      <c r="C65" s="189">
        <f t="shared" si="0"/>
        <v>198</v>
      </c>
      <c r="D65" s="189">
        <v>55</v>
      </c>
      <c r="E65" s="189">
        <v>69</v>
      </c>
      <c r="F65" s="190">
        <v>74</v>
      </c>
      <c r="H65" s="182"/>
    </row>
    <row r="66" spans="2:8" ht="16.5" customHeight="1">
      <c r="B66" s="188" t="s">
        <v>26</v>
      </c>
      <c r="C66" s="189">
        <f t="shared" si="0"/>
        <v>737</v>
      </c>
      <c r="D66" s="189">
        <v>190</v>
      </c>
      <c r="E66" s="189">
        <v>244</v>
      </c>
      <c r="F66" s="190">
        <v>303</v>
      </c>
      <c r="H66" s="182"/>
    </row>
    <row r="67" spans="2:8" ht="16.5" customHeight="1">
      <c r="B67" s="188" t="s">
        <v>142</v>
      </c>
      <c r="C67" s="189">
        <f t="shared" si="0"/>
        <v>454</v>
      </c>
      <c r="D67" s="189">
        <v>59</v>
      </c>
      <c r="E67" s="189">
        <v>202</v>
      </c>
      <c r="F67" s="190">
        <v>193</v>
      </c>
      <c r="H67" s="182"/>
    </row>
    <row r="68" spans="2:8" ht="16.5" customHeight="1">
      <c r="B68" s="188" t="s">
        <v>202</v>
      </c>
      <c r="C68" s="189">
        <f t="shared" si="0"/>
        <v>5</v>
      </c>
      <c r="D68" s="189">
        <v>1</v>
      </c>
      <c r="E68" s="189">
        <v>1</v>
      </c>
      <c r="F68" s="190">
        <v>3</v>
      </c>
      <c r="H68" s="182"/>
    </row>
    <row r="69" spans="2:8">
      <c r="B69" s="188" t="s">
        <v>203</v>
      </c>
      <c r="C69" s="189">
        <f t="shared" si="0"/>
        <v>51</v>
      </c>
      <c r="D69" s="189">
        <v>14</v>
      </c>
      <c r="E69" s="189">
        <v>15</v>
      </c>
      <c r="F69" s="190">
        <v>22</v>
      </c>
      <c r="H69" s="182"/>
    </row>
    <row r="70" spans="2:8">
      <c r="B70" s="188" t="s">
        <v>204</v>
      </c>
      <c r="C70" s="189">
        <f t="shared" si="0"/>
        <v>21</v>
      </c>
      <c r="D70" s="189">
        <v>0</v>
      </c>
      <c r="E70" s="189">
        <v>9</v>
      </c>
      <c r="F70" s="190">
        <v>12</v>
      </c>
      <c r="H70" s="182"/>
    </row>
    <row r="71" spans="2:8">
      <c r="B71" s="188" t="s">
        <v>205</v>
      </c>
      <c r="C71" s="189">
        <f t="shared" si="0"/>
        <v>9</v>
      </c>
      <c r="D71" s="189">
        <v>0</v>
      </c>
      <c r="E71" s="189">
        <v>4</v>
      </c>
      <c r="F71" s="190">
        <v>5</v>
      </c>
      <c r="H71" s="182"/>
    </row>
    <row r="72" spans="2:8">
      <c r="B72" s="188" t="s">
        <v>149</v>
      </c>
      <c r="C72" s="189">
        <f t="shared" ref="C72:C78" si="1">+SUM(D72:F72)</f>
        <v>2260</v>
      </c>
      <c r="D72" s="189">
        <v>397</v>
      </c>
      <c r="E72" s="189">
        <v>1002</v>
      </c>
      <c r="F72" s="190">
        <v>861</v>
      </c>
      <c r="H72" s="182"/>
    </row>
    <row r="73" spans="2:8">
      <c r="B73" s="188" t="s">
        <v>206</v>
      </c>
      <c r="C73" s="189">
        <f t="shared" si="1"/>
        <v>181</v>
      </c>
      <c r="D73" s="189">
        <v>27</v>
      </c>
      <c r="E73" s="189">
        <v>89</v>
      </c>
      <c r="F73" s="190">
        <v>65</v>
      </c>
      <c r="H73" s="182"/>
    </row>
    <row r="74" spans="2:8">
      <c r="B74" s="188" t="s">
        <v>144</v>
      </c>
      <c r="C74" s="189">
        <f t="shared" si="1"/>
        <v>1235</v>
      </c>
      <c r="D74" s="189">
        <v>334</v>
      </c>
      <c r="E74" s="189">
        <v>301</v>
      </c>
      <c r="F74" s="190">
        <v>600</v>
      </c>
      <c r="H74" s="182"/>
    </row>
    <row r="75" spans="2:8">
      <c r="B75" s="188" t="s">
        <v>140</v>
      </c>
      <c r="C75" s="189">
        <f t="shared" si="1"/>
        <v>714</v>
      </c>
      <c r="D75" s="189">
        <v>65</v>
      </c>
      <c r="E75" s="189">
        <v>311</v>
      </c>
      <c r="F75" s="190">
        <v>338</v>
      </c>
      <c r="H75" s="182"/>
    </row>
    <row r="76" spans="2:8">
      <c r="B76" s="188" t="s">
        <v>29</v>
      </c>
      <c r="C76" s="189">
        <f t="shared" si="1"/>
        <v>3090</v>
      </c>
      <c r="D76" s="189">
        <v>319</v>
      </c>
      <c r="E76" s="189">
        <v>1430</v>
      </c>
      <c r="F76" s="190">
        <v>1341</v>
      </c>
      <c r="H76" s="182"/>
    </row>
    <row r="77" spans="2:8">
      <c r="B77" s="188" t="s">
        <v>30</v>
      </c>
      <c r="C77" s="189">
        <f t="shared" si="1"/>
        <v>2</v>
      </c>
      <c r="D77" s="189">
        <v>0</v>
      </c>
      <c r="E77" s="189">
        <v>1</v>
      </c>
      <c r="F77" s="190">
        <v>1</v>
      </c>
      <c r="H77" s="182"/>
    </row>
    <row r="78" spans="2:8" ht="15.75" thickBot="1">
      <c r="B78" s="194" t="s">
        <v>91</v>
      </c>
      <c r="C78" s="195">
        <f t="shared" si="1"/>
        <v>2041.190243902447</v>
      </c>
      <c r="D78" s="195">
        <v>196.39024390244776</v>
      </c>
      <c r="E78" s="195">
        <v>585</v>
      </c>
      <c r="F78" s="196">
        <v>1259.7999999999993</v>
      </c>
      <c r="H78" s="182"/>
    </row>
    <row r="79" spans="2:8" ht="8.25" customHeight="1"/>
    <row r="80" spans="2:8" ht="19.5" customHeight="1">
      <c r="B80" s="535" t="s">
        <v>372</v>
      </c>
      <c r="C80" s="535"/>
      <c r="D80" s="535"/>
      <c r="E80" s="535"/>
      <c r="F80" s="535"/>
      <c r="G80" s="318"/>
    </row>
    <row r="81" spans="2:9">
      <c r="B81" s="535" t="s">
        <v>382</v>
      </c>
      <c r="C81" s="535"/>
      <c r="D81" s="535"/>
      <c r="E81" s="535"/>
      <c r="F81" s="535"/>
      <c r="G81" s="535"/>
      <c r="H81" s="535"/>
      <c r="I81" s="535"/>
    </row>
  </sheetData>
  <mergeCells count="8">
    <mergeCell ref="B80:F80"/>
    <mergeCell ref="B81:I81"/>
    <mergeCell ref="B1:F1"/>
    <mergeCell ref="B2:F2"/>
    <mergeCell ref="B4:B5"/>
    <mergeCell ref="C4:C5"/>
    <mergeCell ref="D4:F4"/>
    <mergeCell ref="H42:O4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/>
  </sheetPr>
  <dimension ref="C3:N4"/>
  <sheetViews>
    <sheetView showGridLines="0" topLeftCell="B1" workbookViewId="0">
      <selection activeCell="P36" sqref="P36"/>
    </sheetView>
  </sheetViews>
  <sheetFormatPr baseColWidth="10" defaultRowHeight="11.25"/>
  <sheetData>
    <row r="3" spans="3:14" ht="12">
      <c r="C3" s="446" t="s">
        <v>123</v>
      </c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</row>
    <row r="4" spans="3:14" ht="13.5">
      <c r="C4" s="445" t="s">
        <v>342</v>
      </c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</row>
  </sheetData>
  <mergeCells count="2">
    <mergeCell ref="C3:N3"/>
    <mergeCell ref="C4:N4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rgb="FFCC9900"/>
  </sheetPr>
  <dimension ref="B1:N37"/>
  <sheetViews>
    <sheetView showGridLines="0" topLeftCell="A28" workbookViewId="0">
      <selection activeCell="B6" sqref="B6"/>
    </sheetView>
  </sheetViews>
  <sheetFormatPr baseColWidth="10" defaultRowHeight="15"/>
  <cols>
    <col min="1" max="1" width="12" style="302"/>
    <col min="2" max="2" width="30.33203125" style="302" bestFit="1" customWidth="1"/>
    <col min="3" max="3" width="16.5" style="302" customWidth="1"/>
    <col min="4" max="16384" width="12" style="302"/>
  </cols>
  <sheetData>
    <row r="1" spans="2:7">
      <c r="B1" s="533" t="s">
        <v>311</v>
      </c>
      <c r="C1" s="533"/>
      <c r="D1" s="533"/>
      <c r="E1" s="533"/>
      <c r="F1" s="533"/>
    </row>
    <row r="2" spans="2:7">
      <c r="B2" s="534" t="s">
        <v>312</v>
      </c>
      <c r="C2" s="534"/>
      <c r="D2" s="534"/>
      <c r="E2" s="534"/>
      <c r="F2" s="534"/>
    </row>
    <row r="3" spans="2:7" ht="15.75" thickBot="1"/>
    <row r="4" spans="2:7" ht="15.75" thickBot="1">
      <c r="B4" s="571" t="s">
        <v>79</v>
      </c>
      <c r="C4" s="573" t="s">
        <v>31</v>
      </c>
      <c r="D4" s="578" t="s">
        <v>108</v>
      </c>
      <c r="E4" s="576"/>
      <c r="F4" s="577"/>
      <c r="G4" s="215"/>
    </row>
    <row r="5" spans="2:7" ht="24.75" thickBot="1">
      <c r="B5" s="572"/>
      <c r="C5" s="574"/>
      <c r="D5" s="433" t="s">
        <v>306</v>
      </c>
      <c r="E5" s="434" t="s">
        <v>70</v>
      </c>
      <c r="F5" s="435" t="s">
        <v>71</v>
      </c>
      <c r="G5" s="215"/>
    </row>
    <row r="6" spans="2:7">
      <c r="B6" s="200" t="s">
        <v>394</v>
      </c>
      <c r="C6" s="216">
        <f>SUM(D6:F6)</f>
        <v>30196.190243902445</v>
      </c>
      <c r="D6" s="216">
        <f>+SUM(D7:D9)</f>
        <v>4357.3902439024469</v>
      </c>
      <c r="E6" s="216">
        <f>+SUM(E7:E9)</f>
        <v>12417</v>
      </c>
      <c r="F6" s="238">
        <f>+SUM(F7:F9)</f>
        <v>13421.8</v>
      </c>
      <c r="G6" s="215"/>
    </row>
    <row r="7" spans="2:7" ht="15.75" customHeight="1">
      <c r="B7" s="202" t="s">
        <v>210</v>
      </c>
      <c r="C7" s="218">
        <f>+SUM(D7:F7)</f>
        <v>21116.287404945753</v>
      </c>
      <c r="D7" s="218">
        <v>2401.0134498177267</v>
      </c>
      <c r="E7" s="218">
        <v>9899.8758180628265</v>
      </c>
      <c r="F7" s="219">
        <v>8815.3981370652018</v>
      </c>
      <c r="G7" s="215"/>
    </row>
    <row r="8" spans="2:7">
      <c r="B8" s="202" t="s">
        <v>211</v>
      </c>
      <c r="C8" s="218">
        <f>+SUM(D8:F8)</f>
        <v>7549.3421132937638</v>
      </c>
      <c r="D8" s="218">
        <v>1527.6593796751242</v>
      </c>
      <c r="E8" s="218">
        <v>2247.9401996073298</v>
      </c>
      <c r="F8" s="219">
        <v>3773.7425340113095</v>
      </c>
      <c r="G8" s="215"/>
    </row>
    <row r="9" spans="2:7" ht="15.75" thickBot="1">
      <c r="B9" s="204" t="s">
        <v>212</v>
      </c>
      <c r="C9" s="220">
        <f>+SUM(D9:F9)</f>
        <v>1530.5607256629269</v>
      </c>
      <c r="D9" s="220">
        <v>428.71741440959619</v>
      </c>
      <c r="E9" s="220">
        <v>269.18398232984293</v>
      </c>
      <c r="F9" s="221">
        <v>832.65932892348769</v>
      </c>
      <c r="G9" s="215"/>
    </row>
    <row r="10" spans="2:7" ht="8.25" customHeight="1"/>
    <row r="11" spans="2:7" ht="22.5" customHeight="1">
      <c r="B11" s="544"/>
      <c r="C11" s="544"/>
      <c r="D11" s="544"/>
      <c r="E11" s="544"/>
      <c r="F11" s="544"/>
    </row>
    <row r="12" spans="2:7">
      <c r="B12" s="320"/>
    </row>
    <row r="13" spans="2:7">
      <c r="B13" s="320"/>
    </row>
    <row r="14" spans="2:7" ht="24.75">
      <c r="B14" s="321"/>
      <c r="C14" s="223" t="s">
        <v>31</v>
      </c>
      <c r="D14" s="243" t="s">
        <v>306</v>
      </c>
      <c r="E14" s="244" t="s">
        <v>70</v>
      </c>
      <c r="F14" s="245" t="s">
        <v>71</v>
      </c>
    </row>
    <row r="15" spans="2:7">
      <c r="B15" s="322" t="s">
        <v>210</v>
      </c>
      <c r="C15" s="323">
        <f>+C7/$C$6</f>
        <v>0.69930303241515013</v>
      </c>
      <c r="D15" s="323">
        <f>+D7/$D$6</f>
        <v>0.55102098169371139</v>
      </c>
      <c r="E15" s="323">
        <f>+E7/$E$6</f>
        <v>0.79728403141361248</v>
      </c>
      <c r="F15" s="323">
        <f>+F7/$F$6</f>
        <v>0.65679701210457631</v>
      </c>
    </row>
    <row r="16" spans="2:7">
      <c r="B16" s="322" t="s">
        <v>211</v>
      </c>
      <c r="C16" s="323">
        <f>+C8/$C$6</f>
        <v>0.25000975461857183</v>
      </c>
      <c r="D16" s="323">
        <f>+D8/$D$6</f>
        <v>0.35059044385865323</v>
      </c>
      <c r="E16" s="323">
        <f>+E8/$E$6</f>
        <v>0.18103730366492146</v>
      </c>
      <c r="F16" s="323">
        <f>+F8/$F$6</f>
        <v>0.28116515921942731</v>
      </c>
    </row>
    <row r="17" spans="2:14">
      <c r="B17" s="322" t="s">
        <v>212</v>
      </c>
      <c r="C17" s="323">
        <f>+C9/$C$6</f>
        <v>5.0687212966277921E-2</v>
      </c>
      <c r="D17" s="323">
        <f>+D9/$D$6</f>
        <v>9.8388574447635421E-2</v>
      </c>
      <c r="E17" s="323">
        <f>+E9/$E$6</f>
        <v>2.167866492146597E-2</v>
      </c>
      <c r="F17" s="323">
        <f>+F9/$F$6</f>
        <v>6.2037828675996345E-2</v>
      </c>
    </row>
    <row r="21" spans="2:14" ht="8.25" customHeight="1"/>
    <row r="22" spans="2:14" ht="23.25" customHeight="1">
      <c r="I22" s="544"/>
      <c r="J22" s="544"/>
      <c r="K22" s="544"/>
      <c r="L22" s="544"/>
      <c r="M22" s="544"/>
      <c r="N22" s="544"/>
    </row>
    <row r="37" spans="2:6" ht="24.75" customHeight="1">
      <c r="B37" s="535"/>
      <c r="C37" s="535"/>
      <c r="D37" s="535"/>
      <c r="E37" s="535"/>
      <c r="F37" s="535"/>
    </row>
  </sheetData>
  <mergeCells count="8">
    <mergeCell ref="I22:N22"/>
    <mergeCell ref="B37:F37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pageSetup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rgb="FFCC9900"/>
  </sheetPr>
  <dimension ref="A1:N52"/>
  <sheetViews>
    <sheetView showGridLines="0" topLeftCell="A28" workbookViewId="0">
      <selection activeCell="B6" sqref="B6"/>
    </sheetView>
  </sheetViews>
  <sheetFormatPr baseColWidth="10" defaultRowHeight="15"/>
  <cols>
    <col min="1" max="1" width="23" style="302" customWidth="1"/>
    <col min="2" max="2" width="22" style="317" customWidth="1"/>
    <col min="3" max="3" width="15.1640625" style="317" customWidth="1"/>
    <col min="4" max="6" width="15.83203125" style="302" customWidth="1"/>
    <col min="7" max="16384" width="12" style="302"/>
  </cols>
  <sheetData>
    <row r="1" spans="1:8">
      <c r="A1" s="425"/>
      <c r="B1" s="533" t="s">
        <v>313</v>
      </c>
      <c r="C1" s="533"/>
      <c r="D1" s="533"/>
      <c r="E1" s="533"/>
      <c r="F1" s="533"/>
    </row>
    <row r="2" spans="1:8">
      <c r="A2" s="426"/>
      <c r="B2" s="534" t="s">
        <v>314</v>
      </c>
      <c r="C2" s="534"/>
      <c r="D2" s="534"/>
      <c r="E2" s="534"/>
      <c r="F2" s="534"/>
      <c r="G2" s="198"/>
      <c r="H2" s="424"/>
    </row>
    <row r="3" spans="1:8" ht="15.75" thickBot="1">
      <c r="A3" s="425"/>
      <c r="B3" s="463"/>
      <c r="C3" s="463"/>
      <c r="D3" s="463"/>
      <c r="E3" s="463"/>
      <c r="F3" s="463"/>
      <c r="G3" s="463"/>
      <c r="H3" s="199"/>
    </row>
    <row r="4" spans="1:8" ht="15.75" thickBot="1">
      <c r="B4" s="571" t="s">
        <v>85</v>
      </c>
      <c r="C4" s="573" t="s">
        <v>31</v>
      </c>
      <c r="D4" s="578" t="s">
        <v>108</v>
      </c>
      <c r="E4" s="576"/>
      <c r="F4" s="577"/>
      <c r="H4" s="199"/>
    </row>
    <row r="5" spans="1:8" ht="15.75" thickBot="1">
      <c r="B5" s="572"/>
      <c r="C5" s="574"/>
      <c r="D5" s="419" t="s">
        <v>306</v>
      </c>
      <c r="E5" s="420" t="s">
        <v>70</v>
      </c>
      <c r="F5" s="421" t="s">
        <v>71</v>
      </c>
      <c r="H5" s="199"/>
    </row>
    <row r="6" spans="1:8" ht="16.5" customHeight="1">
      <c r="B6" s="200" t="s">
        <v>394</v>
      </c>
      <c r="C6" s="76">
        <f t="shared" ref="C6:C17" si="0">+SUM(D6:F6)</f>
        <v>30196</v>
      </c>
      <c r="D6" s="76">
        <f>SUM(D7:D17)</f>
        <v>4357</v>
      </c>
      <c r="E6" s="76">
        <f t="shared" ref="E6" si="1">SUM(E7:E17)</f>
        <v>12417</v>
      </c>
      <c r="F6" s="201">
        <f>SUM(F7:F17)</f>
        <v>13422</v>
      </c>
      <c r="G6" s="422"/>
      <c r="H6" s="199"/>
    </row>
    <row r="7" spans="1:8" ht="18.75" customHeight="1">
      <c r="B7" s="202" t="s">
        <v>1</v>
      </c>
      <c r="C7" s="74">
        <f t="shared" si="0"/>
        <v>20326</v>
      </c>
      <c r="D7" s="74">
        <v>3177</v>
      </c>
      <c r="E7" s="74">
        <v>8653</v>
      </c>
      <c r="F7" s="203">
        <v>8496</v>
      </c>
      <c r="G7" s="423"/>
      <c r="H7" s="199"/>
    </row>
    <row r="8" spans="1:8" ht="18.75" customHeight="1">
      <c r="B8" s="202" t="s">
        <v>2</v>
      </c>
      <c r="C8" s="74">
        <f t="shared" si="0"/>
        <v>4266</v>
      </c>
      <c r="D8" s="74">
        <v>557</v>
      </c>
      <c r="E8" s="74">
        <v>1835</v>
      </c>
      <c r="F8" s="203">
        <v>1874</v>
      </c>
      <c r="H8" s="199"/>
    </row>
    <row r="9" spans="1:8" ht="18.75" customHeight="1">
      <c r="B9" s="202" t="s">
        <v>3</v>
      </c>
      <c r="C9" s="74">
        <f t="shared" si="0"/>
        <v>2094</v>
      </c>
      <c r="D9" s="74">
        <v>298</v>
      </c>
      <c r="E9" s="74">
        <v>903</v>
      </c>
      <c r="F9" s="203">
        <v>893</v>
      </c>
      <c r="H9" s="199"/>
    </row>
    <row r="10" spans="1:8" ht="18.75" customHeight="1">
      <c r="B10" s="202" t="s">
        <v>4</v>
      </c>
      <c r="C10" s="74">
        <f t="shared" si="0"/>
        <v>324</v>
      </c>
      <c r="D10" s="74">
        <v>19</v>
      </c>
      <c r="E10" s="74">
        <v>92</v>
      </c>
      <c r="F10" s="203">
        <v>213</v>
      </c>
      <c r="H10" s="199"/>
    </row>
    <row r="11" spans="1:8" ht="18.75" customHeight="1">
      <c r="B11" s="202" t="s">
        <v>5</v>
      </c>
      <c r="C11" s="74">
        <f t="shared" si="0"/>
        <v>557</v>
      </c>
      <c r="D11" s="74">
        <v>15</v>
      </c>
      <c r="E11" s="74">
        <v>107</v>
      </c>
      <c r="F11" s="203">
        <v>435</v>
      </c>
      <c r="H11" s="199"/>
    </row>
    <row r="12" spans="1:8" ht="18.75" customHeight="1">
      <c r="B12" s="202" t="s">
        <v>6</v>
      </c>
      <c r="C12" s="74">
        <f t="shared" si="0"/>
        <v>159</v>
      </c>
      <c r="D12" s="74">
        <v>12</v>
      </c>
      <c r="E12" s="74">
        <v>44</v>
      </c>
      <c r="F12" s="203">
        <v>103</v>
      </c>
      <c r="H12" s="199"/>
    </row>
    <row r="13" spans="1:8" ht="18.75" customHeight="1">
      <c r="B13" s="202" t="s">
        <v>7</v>
      </c>
      <c r="C13" s="74">
        <f t="shared" si="0"/>
        <v>123</v>
      </c>
      <c r="D13" s="74">
        <v>22</v>
      </c>
      <c r="E13" s="74">
        <v>56</v>
      </c>
      <c r="F13" s="203">
        <v>45</v>
      </c>
      <c r="H13" s="199"/>
    </row>
    <row r="14" spans="1:8" ht="18.75" customHeight="1">
      <c r="B14" s="202" t="s">
        <v>8</v>
      </c>
      <c r="C14" s="74">
        <f t="shared" si="0"/>
        <v>29</v>
      </c>
      <c r="D14" s="74">
        <v>3</v>
      </c>
      <c r="E14" s="74">
        <v>8</v>
      </c>
      <c r="F14" s="203">
        <v>18</v>
      </c>
      <c r="H14" s="199"/>
    </row>
    <row r="15" spans="1:8" ht="18.75" customHeight="1">
      <c r="B15" s="202" t="s">
        <v>9</v>
      </c>
      <c r="C15" s="74">
        <f t="shared" si="0"/>
        <v>6</v>
      </c>
      <c r="D15" s="74">
        <v>0</v>
      </c>
      <c r="E15" s="74">
        <v>3</v>
      </c>
      <c r="F15" s="203">
        <v>3</v>
      </c>
      <c r="H15" s="199"/>
    </row>
    <row r="16" spans="1:8" ht="18.75" customHeight="1">
      <c r="B16" s="202" t="s">
        <v>10</v>
      </c>
      <c r="C16" s="74">
        <f t="shared" si="0"/>
        <v>54</v>
      </c>
      <c r="D16" s="74">
        <v>3</v>
      </c>
      <c r="E16" s="74">
        <v>36</v>
      </c>
      <c r="F16" s="203">
        <v>15</v>
      </c>
      <c r="H16" s="199"/>
    </row>
    <row r="17" spans="2:14" ht="15.75" thickBot="1">
      <c r="B17" s="204" t="s">
        <v>11</v>
      </c>
      <c r="C17" s="205">
        <f t="shared" si="0"/>
        <v>2258</v>
      </c>
      <c r="D17" s="205">
        <v>251</v>
      </c>
      <c r="E17" s="205">
        <v>680</v>
      </c>
      <c r="F17" s="206">
        <v>1327</v>
      </c>
      <c r="H17" s="199"/>
    </row>
    <row r="18" spans="2:14" ht="9" customHeight="1">
      <c r="H18" s="199"/>
    </row>
    <row r="19" spans="2:14" ht="24.75" customHeight="1">
      <c r="B19" s="535" t="s">
        <v>389</v>
      </c>
      <c r="C19" s="535"/>
      <c r="D19" s="535"/>
      <c r="E19" s="535"/>
      <c r="F19" s="535"/>
      <c r="I19" s="535" t="s">
        <v>373</v>
      </c>
      <c r="J19" s="535"/>
      <c r="K19" s="535"/>
      <c r="L19" s="535"/>
      <c r="M19" s="535"/>
      <c r="N19" s="535"/>
    </row>
    <row r="22" spans="2:14" ht="15.75" thickBot="1"/>
    <row r="23" spans="2:14" ht="15.75" thickBot="1">
      <c r="B23" s="465" t="s">
        <v>85</v>
      </c>
      <c r="C23" s="467" t="s">
        <v>31</v>
      </c>
      <c r="D23" s="469" t="s">
        <v>108</v>
      </c>
      <c r="E23" s="482"/>
      <c r="F23" s="471"/>
    </row>
    <row r="24" spans="2:14">
      <c r="B24" s="466"/>
      <c r="C24" s="468"/>
      <c r="D24" s="243" t="s">
        <v>306</v>
      </c>
      <c r="E24" s="244" t="s">
        <v>70</v>
      </c>
      <c r="F24" s="245" t="s">
        <v>71</v>
      </c>
    </row>
    <row r="25" spans="2:14">
      <c r="B25" s="209" t="s">
        <v>31</v>
      </c>
      <c r="C25" s="324">
        <f>SUM(C26:C36)</f>
        <v>1</v>
      </c>
      <c r="D25" s="324">
        <f>SUM(D26:D36)</f>
        <v>1</v>
      </c>
      <c r="E25" s="324">
        <f>SUM(E26:E36)</f>
        <v>1</v>
      </c>
      <c r="F25" s="324">
        <f>+F6/F6</f>
        <v>1</v>
      </c>
    </row>
    <row r="26" spans="2:14">
      <c r="B26" s="211" t="s">
        <v>11</v>
      </c>
      <c r="C26" s="325">
        <f>+C17/$C$6</f>
        <v>7.4778116306795608E-2</v>
      </c>
      <c r="D26" s="325">
        <f>+D17/$D$6</f>
        <v>5.7608446178563234E-2</v>
      </c>
      <c r="E26" s="325">
        <f>+E17/$E$6</f>
        <v>5.4763630506563583E-2</v>
      </c>
      <c r="F26" s="325">
        <f>+F17/$F$6</f>
        <v>9.8867530919386076E-2</v>
      </c>
    </row>
    <row r="27" spans="2:14">
      <c r="B27" s="211" t="s">
        <v>10</v>
      </c>
      <c r="C27" s="325">
        <f>+C16/$C$6</f>
        <v>1.7883163332891774E-3</v>
      </c>
      <c r="D27" s="325">
        <f>+D16/$D$6</f>
        <v>6.8854716548083549E-4</v>
      </c>
      <c r="E27" s="325">
        <f>+E16/$E$6</f>
        <v>2.8992510268180719E-3</v>
      </c>
      <c r="F27" s="325">
        <f>+F16/$F$6</f>
        <v>1.1175681716584711E-3</v>
      </c>
    </row>
    <row r="28" spans="2:14">
      <c r="B28" s="211" t="s">
        <v>9</v>
      </c>
      <c r="C28" s="325">
        <f>+C15/$C$6</f>
        <v>1.9870181480990858E-4</v>
      </c>
      <c r="D28" s="325">
        <f>+D15/$D$6</f>
        <v>0</v>
      </c>
      <c r="E28" s="325">
        <f>+E15/$E$6</f>
        <v>2.4160425223483932E-4</v>
      </c>
      <c r="F28" s="325">
        <f>+F15/$F$6</f>
        <v>2.2351363433169424E-4</v>
      </c>
    </row>
    <row r="29" spans="2:14">
      <c r="B29" s="211" t="s">
        <v>8</v>
      </c>
      <c r="C29" s="325">
        <f>+C14/$C$6</f>
        <v>9.6039210491455818E-4</v>
      </c>
      <c r="D29" s="325">
        <f>+D14/$D$6</f>
        <v>6.8854716548083549E-4</v>
      </c>
      <c r="E29" s="325">
        <f>+E14/$E$6</f>
        <v>6.4427800595957157E-4</v>
      </c>
      <c r="F29" s="325">
        <f>+F14/$F$6</f>
        <v>1.3410818059901655E-3</v>
      </c>
    </row>
    <row r="30" spans="2:14">
      <c r="B30" s="211" t="s">
        <v>7</v>
      </c>
      <c r="C30" s="325">
        <f>+C13/$C$6</f>
        <v>4.073387203603126E-3</v>
      </c>
      <c r="D30" s="325">
        <f>+D13/$D$6</f>
        <v>5.049345880192793E-3</v>
      </c>
      <c r="E30" s="325">
        <f>+E13/$E$6</f>
        <v>4.5099460417170013E-3</v>
      </c>
      <c r="F30" s="325">
        <f>+F13/$F$6</f>
        <v>3.3527045149754136E-3</v>
      </c>
    </row>
    <row r="31" spans="2:14" ht="17.25" customHeight="1">
      <c r="B31" s="211" t="s">
        <v>6</v>
      </c>
      <c r="C31" s="325">
        <f>+C12/$C$6</f>
        <v>5.2655980924625782E-3</v>
      </c>
      <c r="D31" s="325">
        <f>+D12/$D$6</f>
        <v>2.754188661923342E-3</v>
      </c>
      <c r="E31" s="325">
        <f>+E12/$E$6</f>
        <v>3.5435290327776436E-3</v>
      </c>
      <c r="F31" s="325">
        <f>+F12/$F$6</f>
        <v>7.6739681120548357E-3</v>
      </c>
    </row>
    <row r="32" spans="2:14">
      <c r="B32" s="211" t="s">
        <v>5</v>
      </c>
      <c r="C32" s="325">
        <f>+C11/$C$6</f>
        <v>1.8446151808186515E-2</v>
      </c>
      <c r="D32" s="325">
        <f>+D11/$D$6</f>
        <v>3.442735827404177E-3</v>
      </c>
      <c r="E32" s="325">
        <f>+E11/$E$6</f>
        <v>8.6172183297092697E-3</v>
      </c>
      <c r="F32" s="325">
        <f>+F11/$F$6</f>
        <v>3.2409476978095667E-2</v>
      </c>
    </row>
    <row r="33" spans="2:9">
      <c r="B33" s="211" t="s">
        <v>4</v>
      </c>
      <c r="C33" s="325">
        <f>+C10/$C$6</f>
        <v>1.0729897999735064E-2</v>
      </c>
      <c r="D33" s="325">
        <f>+D10/$D$6</f>
        <v>4.360798714711958E-3</v>
      </c>
      <c r="E33" s="325">
        <f>+E10/$E$6</f>
        <v>7.4091970685350728E-3</v>
      </c>
      <c r="F33" s="325">
        <f>+F10/$F$6</f>
        <v>1.586946803755029E-2</v>
      </c>
    </row>
    <row r="34" spans="2:9">
      <c r="B34" s="211" t="s">
        <v>3</v>
      </c>
      <c r="C34" s="325">
        <f>+C9/$C$6</f>
        <v>6.9346933368658104E-2</v>
      </c>
      <c r="D34" s="325">
        <f>+D9/$D$6</f>
        <v>6.8395685104429657E-2</v>
      </c>
      <c r="E34" s="325">
        <f>+E9/$E$6</f>
        <v>7.272287992268664E-2</v>
      </c>
      <c r="F34" s="325">
        <f>+F9/$F$6</f>
        <v>6.653255848606765E-2</v>
      </c>
    </row>
    <row r="35" spans="2:9">
      <c r="B35" s="211" t="s">
        <v>2</v>
      </c>
      <c r="C35" s="325">
        <f>+C8/$C$6</f>
        <v>0.141276990329845</v>
      </c>
      <c r="D35" s="325">
        <f>+D8/$D$6</f>
        <v>0.12784025705760846</v>
      </c>
      <c r="E35" s="325">
        <f>+E8/$E$6</f>
        <v>0.14778126761697671</v>
      </c>
      <c r="F35" s="325">
        <f>+F8/$F$6</f>
        <v>0.13962151691253166</v>
      </c>
    </row>
    <row r="36" spans="2:9">
      <c r="B36" s="211" t="s">
        <v>1</v>
      </c>
      <c r="C36" s="325">
        <f>+C7/$C$6</f>
        <v>0.67313551463770038</v>
      </c>
      <c r="D36" s="325">
        <f>+D7/$D$6</f>
        <v>0.72917144824420477</v>
      </c>
      <c r="E36" s="325">
        <f>+E7/$E$6</f>
        <v>0.69686719819602161</v>
      </c>
      <c r="F36" s="325">
        <f>+F7/$F$6</f>
        <v>0.6329906124273581</v>
      </c>
    </row>
    <row r="38" spans="2:9" ht="15.75" thickBot="1">
      <c r="I38" s="320" t="s">
        <v>208</v>
      </c>
    </row>
    <row r="39" spans="2:9" ht="15.75" thickBot="1">
      <c r="B39" s="465" t="s">
        <v>85</v>
      </c>
      <c r="C39" s="467" t="s">
        <v>31</v>
      </c>
      <c r="D39" s="469" t="s">
        <v>108</v>
      </c>
      <c r="E39" s="482"/>
      <c r="F39" s="471"/>
    </row>
    <row r="40" spans="2:9">
      <c r="B40" s="466"/>
      <c r="C40" s="468"/>
      <c r="D40" s="243" t="s">
        <v>306</v>
      </c>
      <c r="E40" s="244" t="s">
        <v>70</v>
      </c>
      <c r="F40" s="245" t="s">
        <v>71</v>
      </c>
    </row>
    <row r="41" spans="2:9">
      <c r="B41" s="209" t="s">
        <v>31</v>
      </c>
      <c r="C41" s="324">
        <f>SUM(C42:C52)</f>
        <v>1.0000000000000002</v>
      </c>
      <c r="D41" s="324">
        <f>SUM(D42:D52)</f>
        <v>1</v>
      </c>
      <c r="E41" s="324">
        <f t="shared" ref="E41:F41" si="2">SUM(E42:E52)</f>
        <v>1</v>
      </c>
      <c r="F41" s="324">
        <f t="shared" si="2"/>
        <v>0.99999999999999989</v>
      </c>
    </row>
    <row r="42" spans="2:9">
      <c r="B42" s="211" t="s">
        <v>1</v>
      </c>
      <c r="C42" s="325">
        <f>+C7/$C$6</f>
        <v>0.67313551463770038</v>
      </c>
      <c r="D42" s="325">
        <f>+D7/$D$6</f>
        <v>0.72917144824420477</v>
      </c>
      <c r="E42" s="325">
        <f>+E7/$E$6</f>
        <v>0.69686719819602161</v>
      </c>
      <c r="F42" s="325">
        <f>+F7/$F$6</f>
        <v>0.6329906124273581</v>
      </c>
    </row>
    <row r="43" spans="2:9">
      <c r="B43" s="211" t="s">
        <v>2</v>
      </c>
      <c r="C43" s="325">
        <f t="shared" ref="C43:C52" si="3">+C8/$C$6</f>
        <v>0.141276990329845</v>
      </c>
      <c r="D43" s="325">
        <f t="shared" ref="D43:D52" si="4">+D8/$D$6</f>
        <v>0.12784025705760846</v>
      </c>
      <c r="E43" s="325">
        <f t="shared" ref="E43:E52" si="5">+E8/$E$6</f>
        <v>0.14778126761697671</v>
      </c>
      <c r="F43" s="325">
        <f t="shared" ref="F43:F52" si="6">+F8/$F$6</f>
        <v>0.13962151691253166</v>
      </c>
    </row>
    <row r="44" spans="2:9">
      <c r="B44" s="211" t="s">
        <v>3</v>
      </c>
      <c r="C44" s="325">
        <f t="shared" si="3"/>
        <v>6.9346933368658104E-2</v>
      </c>
      <c r="D44" s="325">
        <f t="shared" si="4"/>
        <v>6.8395685104429657E-2</v>
      </c>
      <c r="E44" s="325">
        <f t="shared" si="5"/>
        <v>7.272287992268664E-2</v>
      </c>
      <c r="F44" s="325">
        <f t="shared" si="6"/>
        <v>6.653255848606765E-2</v>
      </c>
    </row>
    <row r="45" spans="2:9">
      <c r="B45" s="211" t="s">
        <v>4</v>
      </c>
      <c r="C45" s="325">
        <f t="shared" si="3"/>
        <v>1.0729897999735064E-2</v>
      </c>
      <c r="D45" s="325">
        <f t="shared" si="4"/>
        <v>4.360798714711958E-3</v>
      </c>
      <c r="E45" s="325">
        <f t="shared" si="5"/>
        <v>7.4091970685350728E-3</v>
      </c>
      <c r="F45" s="325">
        <f t="shared" si="6"/>
        <v>1.586946803755029E-2</v>
      </c>
    </row>
    <row r="46" spans="2:9">
      <c r="B46" s="211" t="s">
        <v>5</v>
      </c>
      <c r="C46" s="325">
        <f t="shared" si="3"/>
        <v>1.8446151808186515E-2</v>
      </c>
      <c r="D46" s="325">
        <f t="shared" si="4"/>
        <v>3.442735827404177E-3</v>
      </c>
      <c r="E46" s="325">
        <f t="shared" si="5"/>
        <v>8.6172183297092697E-3</v>
      </c>
      <c r="F46" s="325">
        <f t="shared" si="6"/>
        <v>3.2409476978095667E-2</v>
      </c>
    </row>
    <row r="47" spans="2:9">
      <c r="B47" s="211" t="s">
        <v>6</v>
      </c>
      <c r="C47" s="325">
        <f t="shared" si="3"/>
        <v>5.2655980924625782E-3</v>
      </c>
      <c r="D47" s="325">
        <f t="shared" si="4"/>
        <v>2.754188661923342E-3</v>
      </c>
      <c r="E47" s="325">
        <f t="shared" si="5"/>
        <v>3.5435290327776436E-3</v>
      </c>
      <c r="F47" s="325">
        <f t="shared" si="6"/>
        <v>7.6739681120548357E-3</v>
      </c>
    </row>
    <row r="48" spans="2:9">
      <c r="B48" s="211" t="s">
        <v>7</v>
      </c>
      <c r="C48" s="325">
        <f t="shared" si="3"/>
        <v>4.073387203603126E-3</v>
      </c>
      <c r="D48" s="325">
        <f t="shared" si="4"/>
        <v>5.049345880192793E-3</v>
      </c>
      <c r="E48" s="325">
        <f t="shared" si="5"/>
        <v>4.5099460417170013E-3</v>
      </c>
      <c r="F48" s="325">
        <f t="shared" si="6"/>
        <v>3.3527045149754136E-3</v>
      </c>
    </row>
    <row r="49" spans="2:6">
      <c r="B49" s="211" t="s">
        <v>8</v>
      </c>
      <c r="C49" s="325">
        <f t="shared" si="3"/>
        <v>9.6039210491455818E-4</v>
      </c>
      <c r="D49" s="325">
        <f t="shared" si="4"/>
        <v>6.8854716548083549E-4</v>
      </c>
      <c r="E49" s="325">
        <f t="shared" si="5"/>
        <v>6.4427800595957157E-4</v>
      </c>
      <c r="F49" s="325">
        <f t="shared" si="6"/>
        <v>1.3410818059901655E-3</v>
      </c>
    </row>
    <row r="50" spans="2:6">
      <c r="B50" s="211" t="s">
        <v>9</v>
      </c>
      <c r="C50" s="325">
        <f t="shared" si="3"/>
        <v>1.9870181480990858E-4</v>
      </c>
      <c r="D50" s="325">
        <f t="shared" si="4"/>
        <v>0</v>
      </c>
      <c r="E50" s="325">
        <f t="shared" si="5"/>
        <v>2.4160425223483932E-4</v>
      </c>
      <c r="F50" s="325">
        <f t="shared" si="6"/>
        <v>2.2351363433169424E-4</v>
      </c>
    </row>
    <row r="51" spans="2:6">
      <c r="B51" s="211" t="s">
        <v>10</v>
      </c>
      <c r="C51" s="325">
        <f t="shared" si="3"/>
        <v>1.7883163332891774E-3</v>
      </c>
      <c r="D51" s="325">
        <f t="shared" si="4"/>
        <v>6.8854716548083549E-4</v>
      </c>
      <c r="E51" s="325">
        <f t="shared" si="5"/>
        <v>2.8992510268180719E-3</v>
      </c>
      <c r="F51" s="325">
        <f t="shared" si="6"/>
        <v>1.1175681716584711E-3</v>
      </c>
    </row>
    <row r="52" spans="2:6">
      <c r="B52" s="211" t="s">
        <v>11</v>
      </c>
      <c r="C52" s="325">
        <f t="shared" si="3"/>
        <v>7.4778116306795608E-2</v>
      </c>
      <c r="D52" s="325">
        <f t="shared" si="4"/>
        <v>5.7608446178563234E-2</v>
      </c>
      <c r="E52" s="325">
        <f t="shared" si="5"/>
        <v>5.4763630506563583E-2</v>
      </c>
      <c r="F52" s="325">
        <f t="shared" si="6"/>
        <v>9.8867530919386076E-2</v>
      </c>
    </row>
  </sheetData>
  <mergeCells count="14">
    <mergeCell ref="I19:N19"/>
    <mergeCell ref="B23:B24"/>
    <mergeCell ref="C23:C24"/>
    <mergeCell ref="D23:F23"/>
    <mergeCell ref="B39:B40"/>
    <mergeCell ref="C39:C40"/>
    <mergeCell ref="D39:F39"/>
    <mergeCell ref="B19:F19"/>
    <mergeCell ref="B1:F1"/>
    <mergeCell ref="B2:F2"/>
    <mergeCell ref="B3:G3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C6"/>
  <sheetViews>
    <sheetView showGridLines="0" workbookViewId="0">
      <selection activeCell="C6" sqref="C6"/>
    </sheetView>
  </sheetViews>
  <sheetFormatPr baseColWidth="10" defaultRowHeight="11.25"/>
  <sheetData>
    <row r="6" spans="3:3" ht="75">
      <c r="C6" s="167" t="s">
        <v>315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sheetPr>
    <tabColor rgb="FFACA800"/>
  </sheetPr>
  <dimension ref="B2:K14"/>
  <sheetViews>
    <sheetView showGridLines="0" topLeftCell="A34" workbookViewId="0">
      <selection activeCell="B6" sqref="B6"/>
    </sheetView>
  </sheetViews>
  <sheetFormatPr baseColWidth="10" defaultRowHeight="15"/>
  <cols>
    <col min="1" max="1" width="12" style="302"/>
    <col min="2" max="2" width="29.33203125" style="302" customWidth="1"/>
    <col min="3" max="16384" width="12" style="302"/>
  </cols>
  <sheetData>
    <row r="2" spans="2:11">
      <c r="B2" s="533" t="s">
        <v>316</v>
      </c>
      <c r="C2" s="533"/>
      <c r="D2" s="533"/>
    </row>
    <row r="3" spans="2:11" ht="25.5" customHeight="1">
      <c r="B3" s="547" t="s">
        <v>317</v>
      </c>
      <c r="C3" s="547"/>
      <c r="D3" s="547"/>
    </row>
    <row r="4" spans="2:11" ht="15.75" thickBot="1">
      <c r="B4" s="169"/>
      <c r="C4" s="169"/>
      <c r="D4" s="169"/>
      <c r="E4" s="170"/>
    </row>
    <row r="5" spans="2:11" ht="15.75" thickBot="1">
      <c r="B5" s="355" t="s">
        <v>108</v>
      </c>
      <c r="C5" s="356" t="s">
        <v>80</v>
      </c>
      <c r="D5" s="357" t="s">
        <v>81</v>
      </c>
      <c r="E5" s="170"/>
    </row>
    <row r="6" spans="2:11" ht="19.5" customHeight="1">
      <c r="B6" s="174" t="s">
        <v>394</v>
      </c>
      <c r="C6" s="73">
        <f>SUM(C7:C9)</f>
        <v>23890</v>
      </c>
      <c r="D6" s="306">
        <f>SUM(D7:D9)</f>
        <v>1</v>
      </c>
      <c r="E6" s="170"/>
    </row>
    <row r="7" spans="2:11" ht="19.5" customHeight="1">
      <c r="B7" s="65" t="s">
        <v>74</v>
      </c>
      <c r="C7" s="66">
        <v>10755</v>
      </c>
      <c r="D7" s="307">
        <f>C7/$C$6</f>
        <v>0.45018836333193807</v>
      </c>
      <c r="E7" s="170"/>
    </row>
    <row r="8" spans="2:11" ht="19.5" customHeight="1">
      <c r="B8" s="65" t="s">
        <v>73</v>
      </c>
      <c r="C8" s="66">
        <v>9474</v>
      </c>
      <c r="D8" s="307">
        <f>C8/$C$6</f>
        <v>0.39656760150690668</v>
      </c>
      <c r="E8" s="170"/>
    </row>
    <row r="9" spans="2:11" ht="15.75" thickBot="1">
      <c r="B9" s="71" t="s">
        <v>75</v>
      </c>
      <c r="C9" s="72">
        <v>3660.9999999999991</v>
      </c>
      <c r="D9" s="349">
        <f>C9/$C$6</f>
        <v>0.15324403516115526</v>
      </c>
      <c r="E9" s="170"/>
    </row>
    <row r="10" spans="2:11">
      <c r="B10" s="232"/>
      <c r="C10" s="233"/>
      <c r="D10" s="310"/>
      <c r="E10" s="170"/>
    </row>
    <row r="12" spans="2:11">
      <c r="B12" s="533" t="s">
        <v>344</v>
      </c>
      <c r="C12" s="533"/>
      <c r="D12" s="533"/>
      <c r="E12" s="533"/>
      <c r="F12" s="533"/>
      <c r="G12" s="533"/>
      <c r="H12" s="533"/>
      <c r="I12" s="533"/>
      <c r="J12" s="533"/>
    </row>
    <row r="13" spans="2:11">
      <c r="B13" s="534" t="s">
        <v>319</v>
      </c>
      <c r="C13" s="534"/>
      <c r="D13" s="534"/>
      <c r="E13" s="534"/>
      <c r="F13" s="534"/>
      <c r="G13" s="534"/>
      <c r="H13" s="534"/>
      <c r="I13" s="534"/>
      <c r="J13" s="534"/>
      <c r="K13" s="534"/>
    </row>
    <row r="14" spans="2:11">
      <c r="B14" s="358"/>
      <c r="C14" s="358"/>
      <c r="D14" s="358"/>
      <c r="E14" s="358"/>
      <c r="F14" s="358"/>
      <c r="G14" s="358"/>
      <c r="H14" s="358"/>
      <c r="I14" s="358"/>
      <c r="J14" s="358"/>
      <c r="K14" s="358"/>
    </row>
  </sheetData>
  <mergeCells count="4">
    <mergeCell ref="B2:D2"/>
    <mergeCell ref="B3:D3"/>
    <mergeCell ref="B12:J12"/>
    <mergeCell ref="B13:K13"/>
  </mergeCells>
  <pageMargins left="0.7" right="0.7" top="0.75" bottom="0.75" header="0.3" footer="0.3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sheetPr>
    <tabColor rgb="FFACA800"/>
  </sheetPr>
  <dimension ref="B1:P72"/>
  <sheetViews>
    <sheetView showGridLines="0" workbookViewId="0">
      <selection activeCell="B26" sqref="B26"/>
    </sheetView>
  </sheetViews>
  <sheetFormatPr baseColWidth="10" defaultRowHeight="15"/>
  <cols>
    <col min="1" max="1" width="8.83203125" style="302" customWidth="1"/>
    <col min="2" max="2" width="75.6640625" style="317" customWidth="1"/>
    <col min="3" max="3" width="16" style="302" customWidth="1"/>
    <col min="4" max="8" width="12" style="302"/>
    <col min="9" max="9" width="21.33203125" style="302" customWidth="1"/>
    <col min="10" max="16384" width="12" style="302"/>
  </cols>
  <sheetData>
    <row r="1" spans="2:10">
      <c r="B1" s="533" t="s">
        <v>320</v>
      </c>
      <c r="C1" s="533"/>
      <c r="D1" s="533"/>
      <c r="E1" s="533"/>
      <c r="F1" s="533"/>
      <c r="H1" s="311"/>
    </row>
    <row r="2" spans="2:10">
      <c r="B2" s="534" t="s">
        <v>321</v>
      </c>
      <c r="C2" s="534"/>
      <c r="D2" s="534"/>
      <c r="E2" s="534"/>
      <c r="F2" s="534"/>
      <c r="H2" s="312"/>
    </row>
    <row r="3" spans="2:10" ht="15.75" thickBot="1">
      <c r="B3" s="181"/>
      <c r="C3" s="181"/>
      <c r="D3" s="181"/>
      <c r="E3" s="181"/>
      <c r="F3" s="181"/>
      <c r="H3" s="181"/>
      <c r="I3" s="182"/>
    </row>
    <row r="4" spans="2:10" ht="15.75" thickBot="1">
      <c r="B4" s="579" t="s">
        <v>134</v>
      </c>
      <c r="C4" s="581" t="s">
        <v>31</v>
      </c>
      <c r="D4" s="583" t="s">
        <v>108</v>
      </c>
      <c r="E4" s="584"/>
      <c r="F4" s="585"/>
      <c r="I4" s="182"/>
    </row>
    <row r="5" spans="2:10" ht="24.75" thickBot="1">
      <c r="B5" s="580"/>
      <c r="C5" s="582"/>
      <c r="D5" s="359" t="s">
        <v>73</v>
      </c>
      <c r="E5" s="360" t="s">
        <v>74</v>
      </c>
      <c r="F5" s="361" t="s">
        <v>75</v>
      </c>
      <c r="I5" s="182"/>
    </row>
    <row r="6" spans="2:10" ht="18.75" customHeight="1">
      <c r="B6" s="185" t="s">
        <v>131</v>
      </c>
      <c r="C6" s="75">
        <f>+SUM(D6:F6)</f>
        <v>23890</v>
      </c>
      <c r="D6" s="75">
        <f>+SUM(D7:D69)</f>
        <v>9474</v>
      </c>
      <c r="E6" s="75">
        <f>+SUM(E7:E69)</f>
        <v>10755</v>
      </c>
      <c r="F6" s="186">
        <f>+SUM(F7:F69)</f>
        <v>3661</v>
      </c>
      <c r="H6" s="187"/>
      <c r="I6" s="182"/>
    </row>
    <row r="7" spans="2:10">
      <c r="B7" s="188" t="s">
        <v>135</v>
      </c>
      <c r="C7" s="189">
        <f t="shared" ref="C7:C68" si="0">+SUM(D7:F7)</f>
        <v>139</v>
      </c>
      <c r="D7" s="189">
        <v>57</v>
      </c>
      <c r="E7" s="189">
        <v>56</v>
      </c>
      <c r="F7" s="190">
        <v>26</v>
      </c>
      <c r="H7" s="189"/>
      <c r="I7" s="182"/>
    </row>
    <row r="8" spans="2:10">
      <c r="B8" s="188" t="s">
        <v>136</v>
      </c>
      <c r="C8" s="189">
        <f t="shared" si="0"/>
        <v>100</v>
      </c>
      <c r="D8" s="189">
        <v>57</v>
      </c>
      <c r="E8" s="189">
        <v>15</v>
      </c>
      <c r="F8" s="190">
        <v>28</v>
      </c>
      <c r="H8" s="189"/>
      <c r="I8" s="191" t="s">
        <v>206</v>
      </c>
      <c r="J8" s="316">
        <v>1.2934419941306055E-2</v>
      </c>
    </row>
    <row r="9" spans="2:10">
      <c r="B9" s="188" t="s">
        <v>138</v>
      </c>
      <c r="C9" s="189">
        <f t="shared" si="0"/>
        <v>2</v>
      </c>
      <c r="D9" s="189">
        <v>0</v>
      </c>
      <c r="E9" s="189">
        <v>1</v>
      </c>
      <c r="F9" s="190">
        <v>1</v>
      </c>
      <c r="H9" s="189"/>
      <c r="I9" s="191" t="s">
        <v>137</v>
      </c>
      <c r="J9" s="316">
        <v>1.3143714762362788E-2</v>
      </c>
    </row>
    <row r="10" spans="2:10">
      <c r="B10" s="188" t="s">
        <v>139</v>
      </c>
      <c r="C10" s="189">
        <f t="shared" si="0"/>
        <v>20</v>
      </c>
      <c r="D10" s="189">
        <v>8</v>
      </c>
      <c r="E10" s="189">
        <v>12</v>
      </c>
      <c r="F10" s="190">
        <v>0</v>
      </c>
      <c r="H10" s="189"/>
      <c r="I10" s="191" t="s">
        <v>140</v>
      </c>
      <c r="J10" s="316">
        <v>1.7120316362440702E-2</v>
      </c>
    </row>
    <row r="11" spans="2:10">
      <c r="B11" s="188" t="s">
        <v>141</v>
      </c>
      <c r="C11" s="189">
        <f t="shared" si="0"/>
        <v>131</v>
      </c>
      <c r="D11" s="189">
        <v>72</v>
      </c>
      <c r="E11" s="189">
        <v>44</v>
      </c>
      <c r="F11" s="190">
        <v>15</v>
      </c>
      <c r="H11" s="189"/>
      <c r="I11" s="191" t="s">
        <v>26</v>
      </c>
      <c r="J11" s="316">
        <v>2.5073519562596527E-2</v>
      </c>
    </row>
    <row r="12" spans="2:10">
      <c r="B12" s="188" t="s">
        <v>143</v>
      </c>
      <c r="C12" s="189">
        <f t="shared" si="0"/>
        <v>5</v>
      </c>
      <c r="D12" s="189">
        <v>1</v>
      </c>
      <c r="E12" s="189">
        <v>3</v>
      </c>
      <c r="F12" s="190">
        <v>1</v>
      </c>
      <c r="H12" s="189"/>
      <c r="I12" s="191" t="s">
        <v>146</v>
      </c>
      <c r="J12" s="316">
        <v>4.3449604851377624E-2</v>
      </c>
    </row>
    <row r="13" spans="2:10" ht="24">
      <c r="B13" s="188" t="s">
        <v>145</v>
      </c>
      <c r="C13" s="189">
        <f t="shared" si="0"/>
        <v>31</v>
      </c>
      <c r="D13" s="189">
        <v>1</v>
      </c>
      <c r="E13" s="189">
        <v>28</v>
      </c>
      <c r="F13" s="190">
        <v>2</v>
      </c>
      <c r="H13" s="189"/>
      <c r="I13" s="191" t="s">
        <v>144</v>
      </c>
      <c r="J13" s="316">
        <v>5.5044537937920593E-2</v>
      </c>
    </row>
    <row r="14" spans="2:10">
      <c r="B14" s="188" t="s">
        <v>148</v>
      </c>
      <c r="C14" s="189">
        <f t="shared" si="0"/>
        <v>17</v>
      </c>
      <c r="D14" s="189">
        <v>10</v>
      </c>
      <c r="E14" s="189">
        <v>3</v>
      </c>
      <c r="F14" s="190">
        <v>4</v>
      </c>
      <c r="H14" s="189"/>
      <c r="I14" s="191" t="s">
        <v>29</v>
      </c>
      <c r="J14" s="316">
        <v>8.5350428026935432E-2</v>
      </c>
    </row>
    <row r="15" spans="2:10">
      <c r="B15" s="188" t="s">
        <v>152</v>
      </c>
      <c r="C15" s="189">
        <f t="shared" si="0"/>
        <v>3</v>
      </c>
      <c r="D15" s="189">
        <v>1</v>
      </c>
      <c r="E15" s="189">
        <v>2</v>
      </c>
      <c r="F15" s="190">
        <v>0</v>
      </c>
      <c r="H15" s="189"/>
      <c r="I15" s="191" t="s">
        <v>149</v>
      </c>
      <c r="J15" s="316">
        <v>9.5271002545024533E-2</v>
      </c>
    </row>
    <row r="16" spans="2:10" ht="24">
      <c r="B16" s="188" t="s">
        <v>154</v>
      </c>
      <c r="C16" s="189">
        <f t="shared" si="0"/>
        <v>2</v>
      </c>
      <c r="D16" s="189">
        <v>2</v>
      </c>
      <c r="E16" s="189">
        <v>0</v>
      </c>
      <c r="F16" s="190">
        <v>0</v>
      </c>
      <c r="H16" s="189"/>
      <c r="I16" s="191" t="s">
        <v>151</v>
      </c>
      <c r="J16" s="316">
        <v>0.10347535953044844</v>
      </c>
    </row>
    <row r="17" spans="2:10">
      <c r="B17" s="188" t="s">
        <v>155</v>
      </c>
      <c r="C17" s="189">
        <f t="shared" si="0"/>
        <v>3</v>
      </c>
      <c r="D17" s="189">
        <v>2</v>
      </c>
      <c r="E17" s="189">
        <v>1</v>
      </c>
      <c r="F17" s="190">
        <v>0</v>
      </c>
      <c r="H17" s="189"/>
      <c r="I17" s="191" t="s">
        <v>153</v>
      </c>
      <c r="J17" s="316">
        <v>0.40285067156999832</v>
      </c>
    </row>
    <row r="18" spans="2:10">
      <c r="B18" s="188" t="s">
        <v>156</v>
      </c>
      <c r="C18" s="189">
        <f t="shared" si="0"/>
        <v>33</v>
      </c>
      <c r="D18" s="189">
        <v>8</v>
      </c>
      <c r="E18" s="189">
        <v>17</v>
      </c>
      <c r="F18" s="190">
        <v>8</v>
      </c>
      <c r="H18" s="189"/>
      <c r="I18" s="182"/>
    </row>
    <row r="19" spans="2:10">
      <c r="B19" s="188" t="s">
        <v>157</v>
      </c>
      <c r="C19" s="189">
        <f t="shared" si="0"/>
        <v>1</v>
      </c>
      <c r="D19" s="189">
        <v>1</v>
      </c>
      <c r="E19" s="189">
        <v>0</v>
      </c>
      <c r="F19" s="190">
        <v>0</v>
      </c>
      <c r="H19" s="189"/>
      <c r="I19" s="182"/>
    </row>
    <row r="20" spans="2:10">
      <c r="B20" s="188" t="s">
        <v>158</v>
      </c>
      <c r="C20" s="189">
        <f t="shared" si="0"/>
        <v>112</v>
      </c>
      <c r="D20" s="189">
        <v>32</v>
      </c>
      <c r="E20" s="189">
        <v>53</v>
      </c>
      <c r="F20" s="190">
        <v>27</v>
      </c>
      <c r="H20" s="189"/>
      <c r="I20" s="182"/>
    </row>
    <row r="21" spans="2:10">
      <c r="B21" s="188" t="s">
        <v>160</v>
      </c>
      <c r="C21" s="189">
        <f t="shared" si="0"/>
        <v>5</v>
      </c>
      <c r="D21" s="189">
        <v>3</v>
      </c>
      <c r="E21" s="189">
        <v>2</v>
      </c>
      <c r="F21" s="190">
        <v>0</v>
      </c>
      <c r="H21" s="189"/>
      <c r="I21" s="182"/>
    </row>
    <row r="22" spans="2:10">
      <c r="B22" s="188" t="s">
        <v>161</v>
      </c>
      <c r="C22" s="189">
        <f t="shared" si="0"/>
        <v>1</v>
      </c>
      <c r="D22" s="189">
        <v>1</v>
      </c>
      <c r="E22" s="189">
        <v>0</v>
      </c>
      <c r="F22" s="190">
        <v>0</v>
      </c>
      <c r="H22" s="189"/>
      <c r="I22" s="182"/>
    </row>
    <row r="23" spans="2:10">
      <c r="B23" s="188" t="s">
        <v>163</v>
      </c>
      <c r="C23" s="189">
        <f t="shared" si="0"/>
        <v>1</v>
      </c>
      <c r="D23" s="189">
        <v>1</v>
      </c>
      <c r="E23" s="189">
        <v>0</v>
      </c>
      <c r="F23" s="190">
        <v>0</v>
      </c>
      <c r="H23" s="189"/>
      <c r="I23" s="182"/>
    </row>
    <row r="24" spans="2:10">
      <c r="B24" s="188" t="s">
        <v>164</v>
      </c>
      <c r="C24" s="189">
        <f t="shared" si="0"/>
        <v>122</v>
      </c>
      <c r="D24" s="189">
        <v>28</v>
      </c>
      <c r="E24" s="189">
        <v>69</v>
      </c>
      <c r="F24" s="190">
        <v>25</v>
      </c>
      <c r="H24" s="189"/>
      <c r="I24" s="182"/>
    </row>
    <row r="25" spans="2:10">
      <c r="B25" s="188" t="s">
        <v>165</v>
      </c>
      <c r="C25" s="189">
        <f t="shared" si="0"/>
        <v>16</v>
      </c>
      <c r="D25" s="189">
        <v>5</v>
      </c>
      <c r="E25" s="189">
        <v>9</v>
      </c>
      <c r="F25" s="190">
        <v>2</v>
      </c>
      <c r="H25" s="189"/>
      <c r="I25" s="182"/>
    </row>
    <row r="26" spans="2:10">
      <c r="B26" s="188" t="s">
        <v>384</v>
      </c>
      <c r="C26" s="189">
        <f t="shared" si="0"/>
        <v>27</v>
      </c>
      <c r="D26" s="189">
        <v>13</v>
      </c>
      <c r="E26" s="189">
        <v>7</v>
      </c>
      <c r="F26" s="190">
        <v>7</v>
      </c>
      <c r="H26" s="189"/>
      <c r="I26" s="182"/>
    </row>
    <row r="27" spans="2:10">
      <c r="B27" s="188" t="s">
        <v>14</v>
      </c>
      <c r="C27" s="189">
        <f t="shared" si="0"/>
        <v>9</v>
      </c>
      <c r="D27" s="189">
        <v>5</v>
      </c>
      <c r="E27" s="189">
        <v>3</v>
      </c>
      <c r="F27" s="190">
        <v>1</v>
      </c>
      <c r="H27" s="189"/>
      <c r="I27" s="182"/>
    </row>
    <row r="28" spans="2:10">
      <c r="B28" s="188" t="s">
        <v>167</v>
      </c>
      <c r="C28" s="189">
        <f t="shared" si="0"/>
        <v>14</v>
      </c>
      <c r="D28" s="189">
        <v>4</v>
      </c>
      <c r="E28" s="189">
        <v>7</v>
      </c>
      <c r="F28" s="190">
        <v>3</v>
      </c>
      <c r="H28" s="189"/>
      <c r="I28" s="182"/>
    </row>
    <row r="29" spans="2:10">
      <c r="B29" s="188" t="s">
        <v>169</v>
      </c>
      <c r="C29" s="189">
        <f t="shared" si="0"/>
        <v>14</v>
      </c>
      <c r="D29" s="189">
        <v>8</v>
      </c>
      <c r="E29" s="189">
        <v>2</v>
      </c>
      <c r="F29" s="190">
        <v>4</v>
      </c>
      <c r="H29" s="189"/>
      <c r="I29" s="182"/>
    </row>
    <row r="30" spans="2:10">
      <c r="B30" s="188" t="s">
        <v>171</v>
      </c>
      <c r="C30" s="189">
        <f t="shared" si="0"/>
        <v>12</v>
      </c>
      <c r="D30" s="189">
        <v>6</v>
      </c>
      <c r="E30" s="189">
        <v>6</v>
      </c>
      <c r="F30" s="190">
        <v>0</v>
      </c>
      <c r="H30" s="189"/>
      <c r="I30" s="182"/>
    </row>
    <row r="31" spans="2:10">
      <c r="B31" s="188" t="s">
        <v>146</v>
      </c>
      <c r="C31" s="189">
        <f t="shared" si="0"/>
        <v>1037</v>
      </c>
      <c r="D31" s="189">
        <v>345</v>
      </c>
      <c r="E31" s="189">
        <v>518</v>
      </c>
      <c r="F31" s="190">
        <v>174</v>
      </c>
      <c r="H31" s="189"/>
      <c r="I31" s="182"/>
    </row>
    <row r="32" spans="2:10">
      <c r="B32" s="188" t="s">
        <v>172</v>
      </c>
      <c r="C32" s="189">
        <f t="shared" si="0"/>
        <v>255</v>
      </c>
      <c r="D32" s="189">
        <v>100</v>
      </c>
      <c r="E32" s="189">
        <v>108</v>
      </c>
      <c r="F32" s="190">
        <v>47</v>
      </c>
      <c r="H32" s="189"/>
      <c r="I32" s="182"/>
    </row>
    <row r="33" spans="2:16" ht="24">
      <c r="B33" s="188" t="s">
        <v>153</v>
      </c>
      <c r="C33" s="189">
        <f t="shared" si="0"/>
        <v>9624</v>
      </c>
      <c r="D33" s="189">
        <v>3692</v>
      </c>
      <c r="E33" s="189">
        <v>4560</v>
      </c>
      <c r="F33" s="190">
        <v>1372</v>
      </c>
      <c r="H33" s="189"/>
      <c r="I33" s="182"/>
    </row>
    <row r="34" spans="2:16">
      <c r="B34" s="188" t="s">
        <v>173</v>
      </c>
      <c r="C34" s="189">
        <f t="shared" si="0"/>
        <v>18</v>
      </c>
      <c r="D34" s="189">
        <v>9</v>
      </c>
      <c r="E34" s="189">
        <v>3</v>
      </c>
      <c r="F34" s="190">
        <v>6</v>
      </c>
      <c r="H34" s="189"/>
      <c r="I34" s="182"/>
    </row>
    <row r="35" spans="2:16">
      <c r="B35" s="188" t="s">
        <v>177</v>
      </c>
      <c r="C35" s="189">
        <f t="shared" si="0"/>
        <v>67</v>
      </c>
      <c r="D35" s="189">
        <v>33</v>
      </c>
      <c r="E35" s="189">
        <v>31</v>
      </c>
      <c r="F35" s="190">
        <v>3</v>
      </c>
      <c r="H35" s="189"/>
      <c r="I35" s="182"/>
    </row>
    <row r="36" spans="2:16">
      <c r="B36" s="188" t="s">
        <v>178</v>
      </c>
      <c r="C36" s="189">
        <f t="shared" si="0"/>
        <v>10</v>
      </c>
      <c r="D36" s="189">
        <v>4</v>
      </c>
      <c r="E36" s="189">
        <v>5</v>
      </c>
      <c r="F36" s="190">
        <v>1</v>
      </c>
      <c r="H36" s="189"/>
      <c r="I36" s="182"/>
    </row>
    <row r="37" spans="2:16">
      <c r="B37" s="188" t="s">
        <v>179</v>
      </c>
      <c r="C37" s="189">
        <f t="shared" si="0"/>
        <v>154</v>
      </c>
      <c r="D37" s="189">
        <v>42</v>
      </c>
      <c r="E37" s="189">
        <v>89</v>
      </c>
      <c r="F37" s="190">
        <v>23</v>
      </c>
      <c r="H37" s="189"/>
      <c r="I37" s="182"/>
    </row>
    <row r="38" spans="2:16">
      <c r="B38" s="188" t="s">
        <v>151</v>
      </c>
      <c r="C38" s="189">
        <f t="shared" si="0"/>
        <v>2475</v>
      </c>
      <c r="D38" s="189">
        <v>1065</v>
      </c>
      <c r="E38" s="189">
        <v>1065</v>
      </c>
      <c r="F38" s="190">
        <v>345</v>
      </c>
      <c r="H38" s="189"/>
      <c r="I38" s="182"/>
    </row>
    <row r="39" spans="2:16" ht="24">
      <c r="B39" s="188" t="s">
        <v>181</v>
      </c>
      <c r="C39" s="189">
        <f t="shared" si="0"/>
        <v>3</v>
      </c>
      <c r="D39" s="189">
        <v>2</v>
      </c>
      <c r="E39" s="189">
        <v>1</v>
      </c>
      <c r="F39" s="190">
        <v>0</v>
      </c>
      <c r="H39" s="189"/>
      <c r="I39" s="182"/>
    </row>
    <row r="40" spans="2:16">
      <c r="B40" s="188" t="s">
        <v>375</v>
      </c>
      <c r="C40" s="189">
        <f t="shared" si="0"/>
        <v>11</v>
      </c>
      <c r="D40" s="189">
        <v>2</v>
      </c>
      <c r="E40" s="189">
        <v>2</v>
      </c>
      <c r="F40" s="190">
        <v>7</v>
      </c>
      <c r="H40" s="189"/>
      <c r="I40" s="182"/>
    </row>
    <row r="41" spans="2:16">
      <c r="B41" s="188" t="s">
        <v>183</v>
      </c>
      <c r="C41" s="189">
        <f t="shared" si="0"/>
        <v>288</v>
      </c>
      <c r="D41" s="189">
        <v>145</v>
      </c>
      <c r="E41" s="189">
        <v>89</v>
      </c>
      <c r="F41" s="190">
        <v>54</v>
      </c>
      <c r="H41" s="189"/>
      <c r="I41" s="182"/>
    </row>
    <row r="42" spans="2:16" ht="21" customHeight="1">
      <c r="B42" s="188" t="s">
        <v>184</v>
      </c>
      <c r="C42" s="189">
        <f t="shared" si="0"/>
        <v>1</v>
      </c>
      <c r="D42" s="189">
        <v>1</v>
      </c>
      <c r="E42" s="189">
        <v>0</v>
      </c>
      <c r="F42" s="190">
        <v>0</v>
      </c>
      <c r="H42" s="189"/>
      <c r="I42" s="535" t="s">
        <v>175</v>
      </c>
      <c r="J42" s="535"/>
      <c r="K42" s="535"/>
      <c r="L42" s="535"/>
      <c r="M42" s="535"/>
      <c r="N42" s="535"/>
      <c r="O42" s="535"/>
      <c r="P42" s="535"/>
    </row>
    <row r="43" spans="2:16">
      <c r="B43" s="188" t="s">
        <v>137</v>
      </c>
      <c r="C43" s="189">
        <f t="shared" si="0"/>
        <v>315</v>
      </c>
      <c r="D43" s="189">
        <v>128</v>
      </c>
      <c r="E43" s="189">
        <v>112</v>
      </c>
      <c r="F43" s="190">
        <v>75</v>
      </c>
      <c r="H43" s="189"/>
      <c r="I43" s="182"/>
    </row>
    <row r="44" spans="2:16" ht="24">
      <c r="B44" s="188" t="s">
        <v>388</v>
      </c>
      <c r="C44" s="189">
        <f t="shared" si="0"/>
        <v>32</v>
      </c>
      <c r="D44" s="189">
        <v>21</v>
      </c>
      <c r="E44" s="189">
        <v>7</v>
      </c>
      <c r="F44" s="190">
        <v>4</v>
      </c>
      <c r="H44" s="189"/>
      <c r="I44" s="182"/>
    </row>
    <row r="45" spans="2:16">
      <c r="B45" s="188" t="s">
        <v>187</v>
      </c>
      <c r="C45" s="189">
        <f t="shared" si="0"/>
        <v>25</v>
      </c>
      <c r="D45" s="189">
        <v>20</v>
      </c>
      <c r="E45" s="189">
        <v>1</v>
      </c>
      <c r="F45" s="190">
        <v>4</v>
      </c>
      <c r="H45" s="189"/>
      <c r="I45" s="182"/>
    </row>
    <row r="46" spans="2:16">
      <c r="B46" s="188" t="s">
        <v>22</v>
      </c>
      <c r="C46" s="189">
        <f t="shared" si="0"/>
        <v>77</v>
      </c>
      <c r="D46" s="189">
        <v>24</v>
      </c>
      <c r="E46" s="189">
        <v>39</v>
      </c>
      <c r="F46" s="190">
        <v>14</v>
      </c>
      <c r="H46" s="189"/>
      <c r="I46" s="182"/>
    </row>
    <row r="47" spans="2:16">
      <c r="B47" s="188" t="s">
        <v>188</v>
      </c>
      <c r="C47" s="189">
        <f t="shared" si="0"/>
        <v>109</v>
      </c>
      <c r="D47" s="189">
        <v>45</v>
      </c>
      <c r="E47" s="189">
        <v>29</v>
      </c>
      <c r="F47" s="190">
        <v>35</v>
      </c>
      <c r="H47" s="189"/>
      <c r="I47" s="182"/>
    </row>
    <row r="48" spans="2:16">
      <c r="B48" s="188" t="s">
        <v>190</v>
      </c>
      <c r="C48" s="189">
        <f t="shared" si="0"/>
        <v>1</v>
      </c>
      <c r="D48" s="189">
        <v>1</v>
      </c>
      <c r="E48" s="189">
        <v>0</v>
      </c>
      <c r="F48" s="190">
        <v>0</v>
      </c>
      <c r="H48" s="189"/>
      <c r="I48" s="182"/>
    </row>
    <row r="49" spans="2:9">
      <c r="B49" s="188" t="s">
        <v>192</v>
      </c>
      <c r="C49" s="189">
        <f t="shared" si="0"/>
        <v>11</v>
      </c>
      <c r="D49" s="189">
        <v>5</v>
      </c>
      <c r="E49" s="189">
        <v>6</v>
      </c>
      <c r="F49" s="190">
        <v>0</v>
      </c>
      <c r="H49" s="189"/>
      <c r="I49" s="182"/>
    </row>
    <row r="50" spans="2:9">
      <c r="B50" s="188" t="s">
        <v>193</v>
      </c>
      <c r="C50" s="189">
        <f t="shared" si="0"/>
        <v>46</v>
      </c>
      <c r="D50" s="189">
        <v>23</v>
      </c>
      <c r="E50" s="189">
        <v>11</v>
      </c>
      <c r="F50" s="190">
        <v>12</v>
      </c>
      <c r="H50" s="189"/>
      <c r="I50" s="182"/>
    </row>
    <row r="51" spans="2:9">
      <c r="B51" s="188" t="s">
        <v>194</v>
      </c>
      <c r="C51" s="189">
        <f t="shared" si="0"/>
        <v>17</v>
      </c>
      <c r="D51" s="189">
        <v>4</v>
      </c>
      <c r="E51" s="189">
        <v>8</v>
      </c>
      <c r="F51" s="190">
        <v>5</v>
      </c>
      <c r="H51" s="189"/>
      <c r="I51" s="182"/>
    </row>
    <row r="52" spans="2:9">
      <c r="B52" s="188" t="s">
        <v>195</v>
      </c>
      <c r="C52" s="189">
        <f t="shared" si="0"/>
        <v>37</v>
      </c>
      <c r="D52" s="189">
        <v>16</v>
      </c>
      <c r="E52" s="189">
        <v>14</v>
      </c>
      <c r="F52" s="190">
        <v>7</v>
      </c>
      <c r="H52" s="189"/>
      <c r="I52" s="182"/>
    </row>
    <row r="53" spans="2:9" ht="24">
      <c r="B53" s="188" t="s">
        <v>197</v>
      </c>
      <c r="C53" s="189">
        <f t="shared" si="0"/>
        <v>4</v>
      </c>
      <c r="D53" s="189">
        <v>3</v>
      </c>
      <c r="E53" s="189">
        <v>0</v>
      </c>
      <c r="F53" s="190">
        <v>1</v>
      </c>
      <c r="H53" s="189"/>
      <c r="I53" s="182"/>
    </row>
    <row r="54" spans="2:9">
      <c r="B54" s="188" t="s">
        <v>198</v>
      </c>
      <c r="C54" s="189">
        <f t="shared" si="0"/>
        <v>6</v>
      </c>
      <c r="D54" s="189">
        <v>3</v>
      </c>
      <c r="E54" s="189">
        <v>3</v>
      </c>
      <c r="F54" s="190">
        <v>0</v>
      </c>
      <c r="H54" s="189"/>
      <c r="I54" s="182"/>
    </row>
    <row r="55" spans="2:9">
      <c r="B55" s="188" t="s">
        <v>199</v>
      </c>
      <c r="C55" s="189">
        <f t="shared" si="0"/>
        <v>3</v>
      </c>
      <c r="D55" s="189">
        <v>0</v>
      </c>
      <c r="E55" s="189">
        <v>2</v>
      </c>
      <c r="F55" s="190">
        <v>1</v>
      </c>
      <c r="H55" s="189"/>
      <c r="I55" s="182"/>
    </row>
    <row r="56" spans="2:9" ht="24">
      <c r="B56" s="188" t="s">
        <v>200</v>
      </c>
      <c r="C56" s="189">
        <f t="shared" si="0"/>
        <v>61</v>
      </c>
      <c r="D56" s="189">
        <v>29</v>
      </c>
      <c r="E56" s="189">
        <v>26</v>
      </c>
      <c r="F56" s="190">
        <v>6</v>
      </c>
      <c r="H56" s="189"/>
      <c r="I56" s="182"/>
    </row>
    <row r="57" spans="2:9" ht="24">
      <c r="B57" s="188" t="s">
        <v>201</v>
      </c>
      <c r="C57" s="189">
        <f t="shared" si="0"/>
        <v>245</v>
      </c>
      <c r="D57" s="189">
        <v>86</v>
      </c>
      <c r="E57" s="189">
        <v>119</v>
      </c>
      <c r="F57" s="190">
        <v>40</v>
      </c>
      <c r="H57" s="189"/>
      <c r="I57" s="182"/>
    </row>
    <row r="58" spans="2:9">
      <c r="B58" s="188" t="s">
        <v>26</v>
      </c>
      <c r="C58" s="189">
        <f t="shared" si="0"/>
        <v>600</v>
      </c>
      <c r="D58" s="189">
        <v>258</v>
      </c>
      <c r="E58" s="189">
        <v>260</v>
      </c>
      <c r="F58" s="190">
        <v>82</v>
      </c>
      <c r="H58" s="189"/>
      <c r="I58" s="182"/>
    </row>
    <row r="59" spans="2:9" ht="16.5" customHeight="1">
      <c r="B59" s="188" t="s">
        <v>142</v>
      </c>
      <c r="C59" s="189">
        <f t="shared" si="0"/>
        <v>285</v>
      </c>
      <c r="D59" s="189">
        <v>133</v>
      </c>
      <c r="E59" s="189">
        <v>92</v>
      </c>
      <c r="F59" s="190">
        <v>60</v>
      </c>
      <c r="H59" s="189"/>
      <c r="I59" s="182"/>
    </row>
    <row r="60" spans="2:9">
      <c r="B60" s="188" t="s">
        <v>202</v>
      </c>
      <c r="C60" s="189">
        <f t="shared" si="0"/>
        <v>4</v>
      </c>
      <c r="D60" s="189">
        <v>1</v>
      </c>
      <c r="E60" s="189">
        <v>2</v>
      </c>
      <c r="F60" s="190">
        <v>1</v>
      </c>
      <c r="H60" s="189"/>
      <c r="I60" s="182"/>
    </row>
    <row r="61" spans="2:9">
      <c r="B61" s="188" t="s">
        <v>203</v>
      </c>
      <c r="C61" s="189">
        <f t="shared" si="0"/>
        <v>67</v>
      </c>
      <c r="D61" s="189">
        <v>30</v>
      </c>
      <c r="E61" s="189">
        <v>29</v>
      </c>
      <c r="F61" s="190">
        <v>8</v>
      </c>
      <c r="H61" s="189"/>
      <c r="I61" s="182"/>
    </row>
    <row r="62" spans="2:9">
      <c r="B62" s="188" t="s">
        <v>204</v>
      </c>
      <c r="C62" s="189">
        <f t="shared" si="0"/>
        <v>2</v>
      </c>
      <c r="D62" s="189">
        <v>1</v>
      </c>
      <c r="E62" s="189">
        <v>1</v>
      </c>
      <c r="F62" s="190">
        <v>0</v>
      </c>
      <c r="H62" s="189"/>
      <c r="I62" s="182"/>
    </row>
    <row r="63" spans="2:9">
      <c r="B63" s="188" t="s">
        <v>205</v>
      </c>
      <c r="C63" s="189">
        <f t="shared" si="0"/>
        <v>17</v>
      </c>
      <c r="D63" s="189">
        <v>6</v>
      </c>
      <c r="E63" s="189">
        <v>7</v>
      </c>
      <c r="F63" s="190">
        <v>4</v>
      </c>
      <c r="H63" s="189"/>
      <c r="I63" s="182"/>
    </row>
    <row r="64" spans="2:9">
      <c r="B64" s="188" t="s">
        <v>149</v>
      </c>
      <c r="C64" s="189">
        <f t="shared" si="0"/>
        <v>2277</v>
      </c>
      <c r="D64" s="189">
        <v>954</v>
      </c>
      <c r="E64" s="189">
        <v>1033</v>
      </c>
      <c r="F64" s="190">
        <v>290</v>
      </c>
      <c r="H64" s="189"/>
      <c r="I64" s="182"/>
    </row>
    <row r="65" spans="2:9">
      <c r="B65" s="188" t="s">
        <v>206</v>
      </c>
      <c r="C65" s="189">
        <f t="shared" si="0"/>
        <v>309</v>
      </c>
      <c r="D65" s="189">
        <v>66</v>
      </c>
      <c r="E65" s="189">
        <v>212</v>
      </c>
      <c r="F65" s="190">
        <v>31</v>
      </c>
      <c r="H65" s="189"/>
      <c r="I65" s="182"/>
    </row>
    <row r="66" spans="2:9">
      <c r="B66" s="188" t="s">
        <v>144</v>
      </c>
      <c r="C66" s="189">
        <f t="shared" si="0"/>
        <v>1316</v>
      </c>
      <c r="D66" s="189">
        <v>534</v>
      </c>
      <c r="E66" s="189">
        <v>574</v>
      </c>
      <c r="F66" s="190">
        <v>208</v>
      </c>
      <c r="H66" s="189"/>
      <c r="I66" s="182"/>
    </row>
    <row r="67" spans="2:9">
      <c r="B67" s="188" t="s">
        <v>140</v>
      </c>
      <c r="C67" s="189">
        <f t="shared" si="0"/>
        <v>409</v>
      </c>
      <c r="D67" s="189">
        <v>149</v>
      </c>
      <c r="E67" s="189">
        <v>169</v>
      </c>
      <c r="F67" s="190">
        <v>91</v>
      </c>
      <c r="H67" s="189"/>
      <c r="I67" s="182"/>
    </row>
    <row r="68" spans="2:9">
      <c r="B68" s="188" t="s">
        <v>29</v>
      </c>
      <c r="C68" s="189">
        <f t="shared" si="0"/>
        <v>2040</v>
      </c>
      <c r="D68" s="189">
        <v>821</v>
      </c>
      <c r="E68" s="189">
        <v>838</v>
      </c>
      <c r="F68" s="190">
        <v>381</v>
      </c>
      <c r="H68" s="189"/>
      <c r="I68" s="182"/>
    </row>
    <row r="69" spans="2:9" ht="15.75" thickBot="1">
      <c r="B69" s="194" t="s">
        <v>11</v>
      </c>
      <c r="C69" s="195">
        <f>+SUM(D69:F69)</f>
        <v>812</v>
      </c>
      <c r="D69" s="195">
        <v>347</v>
      </c>
      <c r="E69" s="195">
        <v>350</v>
      </c>
      <c r="F69" s="196">
        <v>115</v>
      </c>
      <c r="H69" s="189"/>
      <c r="I69" s="182"/>
    </row>
    <row r="70" spans="2:9" ht="8.25" customHeight="1"/>
    <row r="71" spans="2:9" ht="19.5" customHeight="1">
      <c r="B71" s="535" t="s">
        <v>372</v>
      </c>
      <c r="C71" s="535"/>
      <c r="D71" s="535"/>
      <c r="E71" s="535"/>
      <c r="F71" s="535"/>
      <c r="H71" s="318"/>
    </row>
    <row r="72" spans="2:9">
      <c r="B72" s="535" t="s">
        <v>382</v>
      </c>
      <c r="C72" s="535"/>
      <c r="D72" s="535"/>
      <c r="E72" s="535"/>
      <c r="F72" s="535"/>
      <c r="G72" s="535"/>
      <c r="H72" s="535"/>
      <c r="I72" s="535"/>
    </row>
  </sheetData>
  <mergeCells count="8">
    <mergeCell ref="B71:F71"/>
    <mergeCell ref="B72:I72"/>
    <mergeCell ref="B1:F1"/>
    <mergeCell ref="B2:F2"/>
    <mergeCell ref="B4:B5"/>
    <mergeCell ref="C4:C5"/>
    <mergeCell ref="D4:F4"/>
    <mergeCell ref="I42:P42"/>
  </mergeCells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sheetPr>
    <tabColor rgb="FFACA800"/>
  </sheetPr>
  <dimension ref="B1:N37"/>
  <sheetViews>
    <sheetView showGridLines="0" workbookViewId="0">
      <selection activeCell="B6" sqref="B6"/>
    </sheetView>
  </sheetViews>
  <sheetFormatPr baseColWidth="10" defaultRowHeight="15"/>
  <cols>
    <col min="1" max="1" width="12" style="302"/>
    <col min="2" max="2" width="30.33203125" style="302" bestFit="1" customWidth="1"/>
    <col min="3" max="3" width="16.5" style="302" customWidth="1"/>
    <col min="4" max="4" width="12" style="302"/>
    <col min="5" max="5" width="11" style="302" customWidth="1"/>
    <col min="6" max="16384" width="12" style="302"/>
  </cols>
  <sheetData>
    <row r="1" spans="2:7">
      <c r="B1" s="533" t="s">
        <v>322</v>
      </c>
      <c r="C1" s="533"/>
      <c r="D1" s="533"/>
      <c r="E1" s="533"/>
      <c r="F1" s="533"/>
    </row>
    <row r="2" spans="2:7">
      <c r="B2" s="534" t="s">
        <v>323</v>
      </c>
      <c r="C2" s="534"/>
      <c r="D2" s="534"/>
      <c r="E2" s="534"/>
      <c r="F2" s="534"/>
    </row>
    <row r="3" spans="2:7" ht="15.75" thickBot="1"/>
    <row r="4" spans="2:7" ht="15.75" thickBot="1">
      <c r="B4" s="586" t="s">
        <v>79</v>
      </c>
      <c r="C4" s="581" t="s">
        <v>31</v>
      </c>
      <c r="D4" s="589" t="s">
        <v>108</v>
      </c>
      <c r="E4" s="590"/>
      <c r="F4" s="591"/>
      <c r="G4" s="215"/>
    </row>
    <row r="5" spans="2:7" ht="24.75" thickBot="1">
      <c r="B5" s="587"/>
      <c r="C5" s="588"/>
      <c r="D5" s="359" t="s">
        <v>73</v>
      </c>
      <c r="E5" s="360" t="s">
        <v>74</v>
      </c>
      <c r="F5" s="361" t="s">
        <v>75</v>
      </c>
      <c r="G5" s="215"/>
    </row>
    <row r="6" spans="2:7">
      <c r="B6" s="200" t="s">
        <v>394</v>
      </c>
      <c r="C6" s="216">
        <f>+SUM(C7:C9)</f>
        <v>23890</v>
      </c>
      <c r="D6" s="216">
        <f>+SUM(D7:D9)</f>
        <v>9474</v>
      </c>
      <c r="E6" s="216">
        <f>+SUM(E7:E9)</f>
        <v>10755</v>
      </c>
      <c r="F6" s="238">
        <f>+SUM(F7:F9)</f>
        <v>3661.0000000000005</v>
      </c>
    </row>
    <row r="7" spans="2:7" ht="15.75" customHeight="1">
      <c r="B7" s="202" t="s">
        <v>210</v>
      </c>
      <c r="C7" s="218">
        <f>+SUM(D7:F7)</f>
        <v>18678.175497203069</v>
      </c>
      <c r="D7" s="218">
        <v>8061.6954907161808</v>
      </c>
      <c r="E7" s="218">
        <v>7752.4116161616166</v>
      </c>
      <c r="F7" s="219">
        <v>2864.0683903252711</v>
      </c>
      <c r="G7" s="215"/>
    </row>
    <row r="8" spans="2:7">
      <c r="B8" s="202" t="s">
        <v>211</v>
      </c>
      <c r="C8" s="218">
        <f>+SUM(D8:F8)</f>
        <v>4422.2416443517586</v>
      </c>
      <c r="D8" s="218">
        <v>1187.1399469496021</v>
      </c>
      <c r="E8" s="218">
        <v>2533.8425925925926</v>
      </c>
      <c r="F8" s="219">
        <v>701.2591048095635</v>
      </c>
      <c r="G8" s="215"/>
    </row>
    <row r="9" spans="2:7" ht="15.75" thickBot="1">
      <c r="B9" s="204" t="s">
        <v>212</v>
      </c>
      <c r="C9" s="220">
        <f>+SUM(D9:F9)</f>
        <v>789.58285844517422</v>
      </c>
      <c r="D9" s="220">
        <v>225.16456233421749</v>
      </c>
      <c r="E9" s="220">
        <v>468.74579124579122</v>
      </c>
      <c r="F9" s="221">
        <v>95.672504865165422</v>
      </c>
      <c r="G9" s="215"/>
    </row>
    <row r="10" spans="2:7" ht="8.25" customHeight="1"/>
    <row r="11" spans="2:7" ht="22.5" customHeight="1">
      <c r="B11" s="544"/>
      <c r="C11" s="544"/>
      <c r="D11" s="544"/>
      <c r="E11" s="544"/>
      <c r="F11" s="544"/>
    </row>
    <row r="12" spans="2:7">
      <c r="B12" s="320"/>
    </row>
    <row r="13" spans="2:7" ht="15.75" thickBot="1">
      <c r="B13" s="320"/>
      <c r="C13" s="347"/>
      <c r="D13" s="347"/>
      <c r="E13" s="347"/>
      <c r="F13" s="347"/>
    </row>
    <row r="14" spans="2:7" ht="24.75" thickBot="1">
      <c r="B14" s="321"/>
      <c r="C14" s="282" t="s">
        <v>31</v>
      </c>
      <c r="D14" s="359" t="s">
        <v>73</v>
      </c>
      <c r="E14" s="360" t="s">
        <v>74</v>
      </c>
      <c r="F14" s="361" t="s">
        <v>75</v>
      </c>
    </row>
    <row r="15" spans="2:7">
      <c r="B15" s="322" t="s">
        <v>210</v>
      </c>
      <c r="C15" s="323">
        <f>+C7/$C$6</f>
        <v>0.78184074915040047</v>
      </c>
      <c r="D15" s="323">
        <f>+D7/$D$6</f>
        <v>0.8509283819628648</v>
      </c>
      <c r="E15" s="323">
        <f>+E7/$E$6</f>
        <v>0.72081930415263751</v>
      </c>
      <c r="F15" s="323">
        <f>+F7/$F$6</f>
        <v>0.78231859883236021</v>
      </c>
    </row>
    <row r="16" spans="2:7">
      <c r="B16" s="322" t="s">
        <v>211</v>
      </c>
      <c r="C16" s="323">
        <f>+C8/$C$6</f>
        <v>0.18510848239228792</v>
      </c>
      <c r="D16" s="323">
        <f>+D8/$D$6</f>
        <v>0.12530503978779839</v>
      </c>
      <c r="E16" s="323">
        <f>+E8/$E$6</f>
        <v>0.23559670781893005</v>
      </c>
      <c r="F16" s="323">
        <f>+F8/$F$6</f>
        <v>0.19154851264943004</v>
      </c>
    </row>
    <row r="17" spans="2:14">
      <c r="B17" s="322" t="s">
        <v>212</v>
      </c>
      <c r="C17" s="323">
        <f>+C9/$C$6</f>
        <v>3.3050768457311606E-2</v>
      </c>
      <c r="D17" s="323">
        <f>+D9/$D$6</f>
        <v>2.3766578249336867E-2</v>
      </c>
      <c r="E17" s="323">
        <f>+E9/$E$6</f>
        <v>4.3583988028432469E-2</v>
      </c>
      <c r="F17" s="323">
        <f>+F9/$F$6</f>
        <v>2.6132888518209618E-2</v>
      </c>
    </row>
    <row r="21" spans="2:14" ht="8.25" customHeight="1"/>
    <row r="22" spans="2:14" ht="23.25" customHeight="1">
      <c r="I22" s="544"/>
      <c r="J22" s="544"/>
      <c r="K22" s="544"/>
      <c r="L22" s="544"/>
      <c r="M22" s="544"/>
      <c r="N22" s="544"/>
    </row>
    <row r="37" spans="2:6" ht="24.75" customHeight="1">
      <c r="B37" s="535"/>
      <c r="C37" s="535"/>
      <c r="D37" s="535"/>
      <c r="E37" s="535"/>
      <c r="F37" s="535"/>
    </row>
  </sheetData>
  <mergeCells count="8">
    <mergeCell ref="I22:N22"/>
    <mergeCell ref="B37:F37"/>
    <mergeCell ref="B1:F1"/>
    <mergeCell ref="B2:F2"/>
    <mergeCell ref="B4:B5"/>
    <mergeCell ref="C4:C5"/>
    <mergeCell ref="D4:F4"/>
    <mergeCell ref="B11:F11"/>
  </mergeCell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rgb="FFACA800"/>
  </sheetPr>
  <dimension ref="B1:N52"/>
  <sheetViews>
    <sheetView showGridLines="0" topLeftCell="A37" workbookViewId="0">
      <selection activeCell="B6" sqref="B6"/>
    </sheetView>
  </sheetViews>
  <sheetFormatPr baseColWidth="10" defaultRowHeight="15"/>
  <cols>
    <col min="1" max="1" width="12" style="302"/>
    <col min="2" max="2" width="20.83203125" style="317" customWidth="1"/>
    <col min="3" max="3" width="15.1640625" style="317" customWidth="1"/>
    <col min="4" max="6" width="15.83203125" style="302" customWidth="1"/>
    <col min="7" max="16384" width="12" style="302"/>
  </cols>
  <sheetData>
    <row r="1" spans="2:8">
      <c r="B1" s="533" t="s">
        <v>324</v>
      </c>
      <c r="C1" s="533"/>
      <c r="D1" s="533"/>
      <c r="E1" s="533"/>
      <c r="F1" s="533"/>
    </row>
    <row r="2" spans="2:8">
      <c r="B2" s="534" t="s">
        <v>325</v>
      </c>
      <c r="C2" s="534"/>
      <c r="D2" s="534"/>
      <c r="E2" s="534"/>
      <c r="F2" s="534"/>
      <c r="G2" s="198"/>
      <c r="H2" s="199"/>
    </row>
    <row r="3" spans="2:8" ht="15.75" thickBot="1">
      <c r="B3" s="463"/>
      <c r="C3" s="463"/>
      <c r="D3" s="463"/>
      <c r="E3" s="463"/>
      <c r="F3" s="463"/>
      <c r="G3" s="463"/>
      <c r="H3" s="199"/>
    </row>
    <row r="4" spans="2:8" ht="15.75" thickBot="1">
      <c r="B4" s="579" t="s">
        <v>85</v>
      </c>
      <c r="C4" s="581" t="s">
        <v>31</v>
      </c>
      <c r="D4" s="592" t="s">
        <v>108</v>
      </c>
      <c r="E4" s="584"/>
      <c r="F4" s="585"/>
      <c r="H4" s="199"/>
    </row>
    <row r="5" spans="2:8" ht="25.5" thickBot="1">
      <c r="B5" s="580"/>
      <c r="C5" s="582"/>
      <c r="D5" s="362" t="s">
        <v>73</v>
      </c>
      <c r="E5" s="363" t="s">
        <v>74</v>
      </c>
      <c r="F5" s="364" t="s">
        <v>75</v>
      </c>
      <c r="H5" s="199"/>
    </row>
    <row r="6" spans="2:8" ht="16.5" customHeight="1">
      <c r="B6" s="200" t="s">
        <v>394</v>
      </c>
      <c r="C6" s="76">
        <f t="shared" ref="C6:C17" si="0">+SUM(D6:F6)</f>
        <v>23889.745454545427</v>
      </c>
      <c r="D6" s="76">
        <f>+SUM(D7:D17)</f>
        <v>9474</v>
      </c>
      <c r="E6" s="76">
        <f t="shared" ref="E6:F6" si="1">+SUM(E7:E17)</f>
        <v>10754.745454545427</v>
      </c>
      <c r="F6" s="201">
        <f t="shared" si="1"/>
        <v>3661</v>
      </c>
      <c r="H6" s="199"/>
    </row>
    <row r="7" spans="2:8" ht="18.75" customHeight="1">
      <c r="B7" s="202" t="s">
        <v>1</v>
      </c>
      <c r="C7" s="74">
        <f t="shared" si="0"/>
        <v>15388</v>
      </c>
      <c r="D7" s="74">
        <v>5964</v>
      </c>
      <c r="E7" s="74">
        <v>7192</v>
      </c>
      <c r="F7" s="203">
        <v>2232</v>
      </c>
      <c r="H7" s="199"/>
    </row>
    <row r="8" spans="2:8" ht="18.75" customHeight="1">
      <c r="B8" s="202" t="s">
        <v>2</v>
      </c>
      <c r="C8" s="74">
        <f t="shared" si="0"/>
        <v>4428</v>
      </c>
      <c r="D8" s="74">
        <v>1731</v>
      </c>
      <c r="E8" s="74">
        <v>2058</v>
      </c>
      <c r="F8" s="203">
        <v>639</v>
      </c>
      <c r="H8" s="199"/>
    </row>
    <row r="9" spans="2:8" ht="18.75" customHeight="1">
      <c r="B9" s="202" t="s">
        <v>3</v>
      </c>
      <c r="C9" s="74">
        <f t="shared" si="0"/>
        <v>2149</v>
      </c>
      <c r="D9" s="74">
        <v>959</v>
      </c>
      <c r="E9" s="74">
        <v>780</v>
      </c>
      <c r="F9" s="203">
        <v>410</v>
      </c>
      <c r="H9" s="199"/>
    </row>
    <row r="10" spans="2:8" ht="18.75" customHeight="1">
      <c r="B10" s="202" t="s">
        <v>4</v>
      </c>
      <c r="C10" s="74">
        <f t="shared" si="0"/>
        <v>375</v>
      </c>
      <c r="D10" s="74">
        <v>191</v>
      </c>
      <c r="E10" s="74">
        <v>87</v>
      </c>
      <c r="F10" s="203">
        <v>97</v>
      </c>
      <c r="H10" s="199"/>
    </row>
    <row r="11" spans="2:8" ht="18.75" customHeight="1">
      <c r="B11" s="202" t="s">
        <v>5</v>
      </c>
      <c r="C11" s="74">
        <f t="shared" si="0"/>
        <v>139</v>
      </c>
      <c r="D11" s="74">
        <v>113</v>
      </c>
      <c r="E11" s="74">
        <v>21</v>
      </c>
      <c r="F11" s="203">
        <v>5</v>
      </c>
      <c r="H11" s="199"/>
    </row>
    <row r="12" spans="2:8" ht="18.75" customHeight="1">
      <c r="B12" s="202" t="s">
        <v>6</v>
      </c>
      <c r="C12" s="74">
        <f t="shared" si="0"/>
        <v>70</v>
      </c>
      <c r="D12" s="74">
        <v>37</v>
      </c>
      <c r="E12" s="74">
        <v>28</v>
      </c>
      <c r="F12" s="203">
        <v>5</v>
      </c>
      <c r="H12" s="199"/>
    </row>
    <row r="13" spans="2:8" ht="18.75" customHeight="1">
      <c r="B13" s="202" t="s">
        <v>7</v>
      </c>
      <c r="C13" s="74">
        <f t="shared" si="0"/>
        <v>69</v>
      </c>
      <c r="D13" s="74">
        <v>65</v>
      </c>
      <c r="E13" s="74">
        <v>2</v>
      </c>
      <c r="F13" s="203">
        <v>2</v>
      </c>
      <c r="H13" s="199"/>
    </row>
    <row r="14" spans="2:8" ht="18.75" customHeight="1">
      <c r="B14" s="202" t="s">
        <v>8</v>
      </c>
      <c r="C14" s="74">
        <f t="shared" si="0"/>
        <v>9</v>
      </c>
      <c r="D14" s="74">
        <v>9</v>
      </c>
      <c r="E14" s="74">
        <v>0</v>
      </c>
      <c r="F14" s="203">
        <v>0</v>
      </c>
      <c r="H14" s="199"/>
    </row>
    <row r="15" spans="2:8" ht="18.75" customHeight="1">
      <c r="B15" s="202" t="s">
        <v>9</v>
      </c>
      <c r="C15" s="74">
        <f t="shared" si="0"/>
        <v>6</v>
      </c>
      <c r="D15" s="74">
        <v>4</v>
      </c>
      <c r="E15" s="74">
        <v>1</v>
      </c>
      <c r="F15" s="203">
        <v>1</v>
      </c>
      <c r="H15" s="199"/>
    </row>
    <row r="16" spans="2:8" ht="18.75" customHeight="1">
      <c r="B16" s="202" t="s">
        <v>10</v>
      </c>
      <c r="C16" s="74">
        <f t="shared" si="0"/>
        <v>18</v>
      </c>
      <c r="D16" s="74">
        <v>15</v>
      </c>
      <c r="E16" s="74">
        <v>1</v>
      </c>
      <c r="F16" s="203">
        <v>2</v>
      </c>
      <c r="H16" s="199"/>
    </row>
    <row r="17" spans="2:14" ht="15.75" thickBot="1">
      <c r="B17" s="204" t="s">
        <v>11</v>
      </c>
      <c r="C17" s="205">
        <f t="shared" si="0"/>
        <v>1238.7454545454273</v>
      </c>
      <c r="D17" s="205">
        <v>386.00000000000023</v>
      </c>
      <c r="E17" s="205">
        <v>584.74545454542704</v>
      </c>
      <c r="F17" s="206">
        <v>268</v>
      </c>
      <c r="H17" s="199"/>
    </row>
    <row r="18" spans="2:14" ht="9" customHeight="1">
      <c r="H18" s="199"/>
    </row>
    <row r="19" spans="2:14" ht="24.75" customHeight="1">
      <c r="B19" s="535" t="s">
        <v>373</v>
      </c>
      <c r="C19" s="535"/>
      <c r="D19" s="535"/>
      <c r="E19" s="535"/>
      <c r="F19" s="535"/>
      <c r="I19" s="535" t="s">
        <v>373</v>
      </c>
      <c r="J19" s="535"/>
      <c r="K19" s="535"/>
      <c r="L19" s="535"/>
      <c r="M19" s="535"/>
      <c r="N19" s="535"/>
    </row>
    <row r="22" spans="2:14" ht="15.75" thickBot="1"/>
    <row r="23" spans="2:14" ht="15.75" thickBot="1">
      <c r="B23" s="465" t="s">
        <v>85</v>
      </c>
      <c r="C23" s="467" t="s">
        <v>31</v>
      </c>
      <c r="D23" s="469" t="s">
        <v>108</v>
      </c>
      <c r="E23" s="482"/>
      <c r="F23" s="471"/>
    </row>
    <row r="24" spans="2:14">
      <c r="B24" s="466"/>
      <c r="C24" s="468"/>
      <c r="D24" s="243" t="s">
        <v>225</v>
      </c>
      <c r="E24" s="244" t="s">
        <v>226</v>
      </c>
      <c r="F24" s="245" t="s">
        <v>227</v>
      </c>
    </row>
    <row r="25" spans="2:14">
      <c r="B25" s="209" t="s">
        <v>31</v>
      </c>
      <c r="C25" s="324">
        <f>SUM(C26:C36)</f>
        <v>1</v>
      </c>
      <c r="D25" s="324">
        <f>SUM(D26:D36)</f>
        <v>1</v>
      </c>
      <c r="E25" s="324">
        <f>SUM(E26:E36)</f>
        <v>0.99999999999999989</v>
      </c>
      <c r="F25" s="324">
        <f>+F6/F6</f>
        <v>1</v>
      </c>
    </row>
    <row r="26" spans="2:14">
      <c r="B26" s="211" t="s">
        <v>11</v>
      </c>
      <c r="C26" s="325">
        <f>+C17/$C$6</f>
        <v>5.1852601648785461E-2</v>
      </c>
      <c r="D26" s="325">
        <f>+D17/$D$6</f>
        <v>4.0743086341566419E-2</v>
      </c>
      <c r="E26" s="325">
        <f>+E17/$E$6</f>
        <v>5.437092463199935E-2</v>
      </c>
      <c r="F26" s="325">
        <f>+F17/$F$6</f>
        <v>7.320404261130839E-2</v>
      </c>
    </row>
    <row r="27" spans="2:14">
      <c r="B27" s="211" t="s">
        <v>10</v>
      </c>
      <c r="C27" s="325">
        <f>+C16/$C$6</f>
        <v>7.5346135580424097E-4</v>
      </c>
      <c r="D27" s="325">
        <f>+D16/$D$6</f>
        <v>1.5832805573147563E-3</v>
      </c>
      <c r="E27" s="325">
        <f>+E16/$E$6</f>
        <v>9.2982209967355025E-5</v>
      </c>
      <c r="F27" s="325">
        <f>+F16/$F$6</f>
        <v>5.4629882545752522E-4</v>
      </c>
    </row>
    <row r="28" spans="2:14">
      <c r="B28" s="211" t="s">
        <v>9</v>
      </c>
      <c r="C28" s="325">
        <f>+C15/$C$6</f>
        <v>2.5115378526808032E-4</v>
      </c>
      <c r="D28" s="325">
        <f>+D15/$D$6</f>
        <v>4.2220814861726832E-4</v>
      </c>
      <c r="E28" s="325">
        <f>+E15/$E$6</f>
        <v>9.2982209967355025E-5</v>
      </c>
      <c r="F28" s="325">
        <f>+F15/$F$6</f>
        <v>2.7314941272876261E-4</v>
      </c>
    </row>
    <row r="29" spans="2:14">
      <c r="B29" s="211" t="s">
        <v>8</v>
      </c>
      <c r="C29" s="325">
        <f>+C14/$C$6</f>
        <v>3.7673067790212049E-4</v>
      </c>
      <c r="D29" s="325">
        <f>+D14/$D$6</f>
        <v>9.4996833438885367E-4</v>
      </c>
      <c r="E29" s="325">
        <f>+E14/$E$6</f>
        <v>0</v>
      </c>
      <c r="F29" s="325">
        <f>+F14/$F$6</f>
        <v>0</v>
      </c>
    </row>
    <row r="30" spans="2:14">
      <c r="B30" s="211" t="s">
        <v>7</v>
      </c>
      <c r="C30" s="325">
        <f>+C13/$C$6</f>
        <v>2.8882685305829238E-3</v>
      </c>
      <c r="D30" s="325">
        <f>+D13/$D$6</f>
        <v>6.8608824150306101E-3</v>
      </c>
      <c r="E30" s="325">
        <f>+E13/$E$6</f>
        <v>1.8596441993471005E-4</v>
      </c>
      <c r="F30" s="325">
        <f>+F13/$F$6</f>
        <v>5.4629882545752522E-4</v>
      </c>
    </row>
    <row r="31" spans="2:14" ht="17.25" customHeight="1">
      <c r="B31" s="211" t="s">
        <v>6</v>
      </c>
      <c r="C31" s="325">
        <f>+C12/$C$6</f>
        <v>2.9301274947942705E-3</v>
      </c>
      <c r="D31" s="325">
        <f>+D12/$D$6</f>
        <v>3.9054253747097317E-3</v>
      </c>
      <c r="E31" s="325">
        <f>+E12/$E$6</f>
        <v>2.6035018790859406E-3</v>
      </c>
      <c r="F31" s="325">
        <f>+F12/$F$6</f>
        <v>1.3657470636438131E-3</v>
      </c>
    </row>
    <row r="32" spans="2:14">
      <c r="B32" s="211" t="s">
        <v>5</v>
      </c>
      <c r="C32" s="325">
        <f>+C11/$C$6</f>
        <v>5.8183960253771943E-3</v>
      </c>
      <c r="D32" s="325">
        <f>+D11/$D$6</f>
        <v>1.192738019843783E-2</v>
      </c>
      <c r="E32" s="325">
        <f>+E11/$E$6</f>
        <v>1.9526264093144554E-3</v>
      </c>
      <c r="F32" s="325">
        <f>+F11/$F$6</f>
        <v>1.3657470636438131E-3</v>
      </c>
    </row>
    <row r="33" spans="2:9">
      <c r="B33" s="211" t="s">
        <v>4</v>
      </c>
      <c r="C33" s="325">
        <f>+C10/$C$6</f>
        <v>1.5697111579255019E-2</v>
      </c>
      <c r="D33" s="325">
        <f>+D10/$D$6</f>
        <v>2.0160439096474563E-2</v>
      </c>
      <c r="E33" s="325">
        <f>+E10/$E$6</f>
        <v>8.0894522671598867E-3</v>
      </c>
      <c r="F33" s="325">
        <f>+F10/$F$6</f>
        <v>2.6495493034689975E-2</v>
      </c>
    </row>
    <row r="34" spans="2:9">
      <c r="B34" s="211" t="s">
        <v>3</v>
      </c>
      <c r="C34" s="325">
        <f>+C9/$C$6</f>
        <v>8.9954914090184093E-2</v>
      </c>
      <c r="D34" s="325">
        <f>+D9/$D$6</f>
        <v>0.10122440363099008</v>
      </c>
      <c r="E34" s="325">
        <f>+E9/$E$6</f>
        <v>7.2526123774536919E-2</v>
      </c>
      <c r="F34" s="325">
        <f>+F9/$F$6</f>
        <v>0.11199125921879267</v>
      </c>
    </row>
    <row r="35" spans="2:9">
      <c r="B35" s="211" t="s">
        <v>2</v>
      </c>
      <c r="C35" s="325">
        <f>+C8/$C$6</f>
        <v>0.18535149352784328</v>
      </c>
      <c r="D35" s="325">
        <f>+D8/$D$6</f>
        <v>0.18271057631412285</v>
      </c>
      <c r="E35" s="325">
        <f>+E8/$E$6</f>
        <v>0.19135738811281663</v>
      </c>
      <c r="F35" s="325">
        <f>+F8/$F$6</f>
        <v>0.17454247473367931</v>
      </c>
    </row>
    <row r="36" spans="2:9">
      <c r="B36" s="211" t="s">
        <v>1</v>
      </c>
      <c r="C36" s="325">
        <f>+C7/$C$6</f>
        <v>0.6441257412842033</v>
      </c>
      <c r="D36" s="325">
        <f>+D7/$D$6</f>
        <v>0.62951234958834701</v>
      </c>
      <c r="E36" s="325">
        <f>+E7/$E$6</f>
        <v>0.66872805408521729</v>
      </c>
      <c r="F36" s="325">
        <f>+F7/$F$6</f>
        <v>0.60966948921059816</v>
      </c>
    </row>
    <row r="37" spans="2:9">
      <c r="C37" s="351">
        <f>SUM(C34:C36)</f>
        <v>0.91943214890223068</v>
      </c>
      <c r="D37" s="352">
        <f>SUM(C30:C33)</f>
        <v>2.7333903630009405E-2</v>
      </c>
      <c r="E37" s="352">
        <f>SUM(C27:C29)</f>
        <v>1.3813458189744418E-3</v>
      </c>
    </row>
    <row r="38" spans="2:9" ht="15.75" thickBot="1">
      <c r="I38" s="320" t="s">
        <v>208</v>
      </c>
    </row>
    <row r="39" spans="2:9" ht="15.75" thickBot="1">
      <c r="B39" s="465" t="s">
        <v>85</v>
      </c>
      <c r="C39" s="467" t="s">
        <v>31</v>
      </c>
      <c r="D39" s="469" t="s">
        <v>108</v>
      </c>
      <c r="E39" s="482"/>
      <c r="F39" s="471"/>
    </row>
    <row r="40" spans="2:9">
      <c r="B40" s="466"/>
      <c r="C40" s="468"/>
      <c r="D40" s="243" t="s">
        <v>225</v>
      </c>
      <c r="E40" s="244" t="s">
        <v>226</v>
      </c>
      <c r="F40" s="245" t="s">
        <v>227</v>
      </c>
    </row>
    <row r="41" spans="2:9">
      <c r="B41" s="209" t="s">
        <v>31</v>
      </c>
      <c r="C41" s="324">
        <f>SUM(C42:C52)</f>
        <v>0.99999999999999989</v>
      </c>
      <c r="D41" s="324">
        <f>SUM(D42:D52)</f>
        <v>0.99999999999999989</v>
      </c>
      <c r="E41" s="324">
        <f t="shared" ref="E41:F41" si="2">SUM(E42:E52)</f>
        <v>0.99999999999999989</v>
      </c>
      <c r="F41" s="324">
        <f t="shared" si="2"/>
        <v>1</v>
      </c>
    </row>
    <row r="42" spans="2:9">
      <c r="B42" s="211" t="s">
        <v>1</v>
      </c>
      <c r="C42" s="325">
        <f>+C7/$C$6</f>
        <v>0.6441257412842033</v>
      </c>
      <c r="D42" s="325">
        <f>+D7/$D$6</f>
        <v>0.62951234958834701</v>
      </c>
      <c r="E42" s="325">
        <f>+E7/$E$6</f>
        <v>0.66872805408521729</v>
      </c>
      <c r="F42" s="325">
        <f>+F7/$F$6</f>
        <v>0.60966948921059816</v>
      </c>
    </row>
    <row r="43" spans="2:9">
      <c r="B43" s="211" t="s">
        <v>2</v>
      </c>
      <c r="C43" s="325">
        <f t="shared" ref="C43:C52" si="3">+C8/$C$6</f>
        <v>0.18535149352784328</v>
      </c>
      <c r="D43" s="325">
        <f t="shared" ref="D43:D52" si="4">+D8/$D$6</f>
        <v>0.18271057631412285</v>
      </c>
      <c r="E43" s="325">
        <f t="shared" ref="E43:E52" si="5">+E8/$E$6</f>
        <v>0.19135738811281663</v>
      </c>
      <c r="F43" s="325">
        <f t="shared" ref="F43:F52" si="6">+F8/$F$6</f>
        <v>0.17454247473367931</v>
      </c>
    </row>
    <row r="44" spans="2:9">
      <c r="B44" s="211" t="s">
        <v>3</v>
      </c>
      <c r="C44" s="325">
        <f t="shared" si="3"/>
        <v>8.9954914090184093E-2</v>
      </c>
      <c r="D44" s="325">
        <f t="shared" si="4"/>
        <v>0.10122440363099008</v>
      </c>
      <c r="E44" s="325">
        <f t="shared" si="5"/>
        <v>7.2526123774536919E-2</v>
      </c>
      <c r="F44" s="325">
        <f t="shared" si="6"/>
        <v>0.11199125921879267</v>
      </c>
    </row>
    <row r="45" spans="2:9">
      <c r="B45" s="211" t="s">
        <v>4</v>
      </c>
      <c r="C45" s="325">
        <f t="shared" si="3"/>
        <v>1.5697111579255019E-2</v>
      </c>
      <c r="D45" s="325">
        <f t="shared" si="4"/>
        <v>2.0160439096474563E-2</v>
      </c>
      <c r="E45" s="325">
        <f t="shared" si="5"/>
        <v>8.0894522671598867E-3</v>
      </c>
      <c r="F45" s="325">
        <f t="shared" si="6"/>
        <v>2.6495493034689975E-2</v>
      </c>
    </row>
    <row r="46" spans="2:9">
      <c r="B46" s="211" t="s">
        <v>5</v>
      </c>
      <c r="C46" s="325">
        <f t="shared" si="3"/>
        <v>5.8183960253771943E-3</v>
      </c>
      <c r="D46" s="325">
        <f t="shared" si="4"/>
        <v>1.192738019843783E-2</v>
      </c>
      <c r="E46" s="325">
        <f t="shared" si="5"/>
        <v>1.9526264093144554E-3</v>
      </c>
      <c r="F46" s="325">
        <f t="shared" si="6"/>
        <v>1.3657470636438131E-3</v>
      </c>
    </row>
    <row r="47" spans="2:9">
      <c r="B47" s="211" t="s">
        <v>6</v>
      </c>
      <c r="C47" s="325">
        <f t="shared" si="3"/>
        <v>2.9301274947942705E-3</v>
      </c>
      <c r="D47" s="325">
        <f t="shared" si="4"/>
        <v>3.9054253747097317E-3</v>
      </c>
      <c r="E47" s="325">
        <f t="shared" si="5"/>
        <v>2.6035018790859406E-3</v>
      </c>
      <c r="F47" s="325">
        <f t="shared" si="6"/>
        <v>1.3657470636438131E-3</v>
      </c>
    </row>
    <row r="48" spans="2:9">
      <c r="B48" s="211" t="s">
        <v>7</v>
      </c>
      <c r="C48" s="325">
        <f t="shared" si="3"/>
        <v>2.8882685305829238E-3</v>
      </c>
      <c r="D48" s="325">
        <f t="shared" si="4"/>
        <v>6.8608824150306101E-3</v>
      </c>
      <c r="E48" s="325">
        <f t="shared" si="5"/>
        <v>1.8596441993471005E-4</v>
      </c>
      <c r="F48" s="325">
        <f t="shared" si="6"/>
        <v>5.4629882545752522E-4</v>
      </c>
    </row>
    <row r="49" spans="2:6">
      <c r="B49" s="211" t="s">
        <v>8</v>
      </c>
      <c r="C49" s="325">
        <f t="shared" si="3"/>
        <v>3.7673067790212049E-4</v>
      </c>
      <c r="D49" s="325">
        <f t="shared" si="4"/>
        <v>9.4996833438885367E-4</v>
      </c>
      <c r="E49" s="325">
        <f t="shared" si="5"/>
        <v>0</v>
      </c>
      <c r="F49" s="325">
        <f t="shared" si="6"/>
        <v>0</v>
      </c>
    </row>
    <row r="50" spans="2:6">
      <c r="B50" s="211" t="s">
        <v>9</v>
      </c>
      <c r="C50" s="325">
        <f t="shared" si="3"/>
        <v>2.5115378526808032E-4</v>
      </c>
      <c r="D50" s="325">
        <f t="shared" si="4"/>
        <v>4.2220814861726832E-4</v>
      </c>
      <c r="E50" s="325">
        <f t="shared" si="5"/>
        <v>9.2982209967355025E-5</v>
      </c>
      <c r="F50" s="325">
        <f t="shared" si="6"/>
        <v>2.7314941272876261E-4</v>
      </c>
    </row>
    <row r="51" spans="2:6">
      <c r="B51" s="211" t="s">
        <v>10</v>
      </c>
      <c r="C51" s="325">
        <f t="shared" si="3"/>
        <v>7.5346135580424097E-4</v>
      </c>
      <c r="D51" s="325">
        <f t="shared" si="4"/>
        <v>1.5832805573147563E-3</v>
      </c>
      <c r="E51" s="325">
        <f t="shared" si="5"/>
        <v>9.2982209967355025E-5</v>
      </c>
      <c r="F51" s="325">
        <f t="shared" si="6"/>
        <v>5.4629882545752522E-4</v>
      </c>
    </row>
    <row r="52" spans="2:6">
      <c r="B52" s="211" t="s">
        <v>11</v>
      </c>
      <c r="C52" s="325">
        <f t="shared" si="3"/>
        <v>5.1852601648785461E-2</v>
      </c>
      <c r="D52" s="325">
        <f t="shared" si="4"/>
        <v>4.0743086341566419E-2</v>
      </c>
      <c r="E52" s="325">
        <f t="shared" si="5"/>
        <v>5.437092463199935E-2</v>
      </c>
      <c r="F52" s="325">
        <f t="shared" si="6"/>
        <v>7.320404261130839E-2</v>
      </c>
    </row>
  </sheetData>
  <mergeCells count="14">
    <mergeCell ref="I19:N19"/>
    <mergeCell ref="B23:B24"/>
    <mergeCell ref="C23:C24"/>
    <mergeCell ref="D23:F23"/>
    <mergeCell ref="B39:B40"/>
    <mergeCell ref="C39:C40"/>
    <mergeCell ref="D39:F39"/>
    <mergeCell ref="B19:F19"/>
    <mergeCell ref="B1:F1"/>
    <mergeCell ref="B2:F2"/>
    <mergeCell ref="B3:G3"/>
    <mergeCell ref="B4:B5"/>
    <mergeCell ref="C4:C5"/>
    <mergeCell ref="D4:F4"/>
  </mergeCells>
  <pageMargins left="0.7" right="0.7" top="0.75" bottom="0.75" header="0.3" footer="0.3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C7"/>
  <sheetViews>
    <sheetView showGridLines="0" topLeftCell="A16" workbookViewId="0">
      <selection activeCell="K17" sqref="K17"/>
    </sheetView>
  </sheetViews>
  <sheetFormatPr baseColWidth="10" defaultRowHeight="11.25"/>
  <sheetData>
    <row r="7" spans="3:3" ht="75">
      <c r="C7" s="167" t="s">
        <v>326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sheetPr>
    <tabColor rgb="FF7030A0"/>
  </sheetPr>
  <dimension ref="B2:G12"/>
  <sheetViews>
    <sheetView showGridLines="0" workbookViewId="0">
      <selection activeCell="B6" sqref="B6"/>
    </sheetView>
  </sheetViews>
  <sheetFormatPr baseColWidth="10" defaultRowHeight="15"/>
  <cols>
    <col min="1" max="1" width="12" style="302"/>
    <col min="2" max="2" width="29.33203125" style="302" customWidth="1"/>
    <col min="3" max="4" width="21.6640625" style="302" customWidth="1"/>
    <col min="5" max="16384" width="12" style="302"/>
  </cols>
  <sheetData>
    <row r="2" spans="2:7">
      <c r="B2" s="533" t="s">
        <v>327</v>
      </c>
      <c r="C2" s="533"/>
      <c r="D2" s="533"/>
    </row>
    <row r="3" spans="2:7" ht="24.75" customHeight="1">
      <c r="B3" s="547" t="s">
        <v>328</v>
      </c>
      <c r="C3" s="547"/>
      <c r="D3" s="547"/>
    </row>
    <row r="4" spans="2:7" ht="15.75" thickBot="1">
      <c r="B4" s="169"/>
      <c r="C4" s="169"/>
      <c r="D4" s="169"/>
      <c r="E4" s="170"/>
    </row>
    <row r="5" spans="2:7" ht="15.75" thickBot="1">
      <c r="B5" s="365" t="s">
        <v>108</v>
      </c>
      <c r="C5" s="366" t="s">
        <v>80</v>
      </c>
      <c r="D5" s="367" t="s">
        <v>81</v>
      </c>
      <c r="E5" s="170"/>
    </row>
    <row r="6" spans="2:7" ht="19.5" customHeight="1">
      <c r="B6" s="174" t="s">
        <v>394</v>
      </c>
      <c r="C6" s="73">
        <f>SUM(C7:C8)</f>
        <v>164351</v>
      </c>
      <c r="D6" s="306">
        <f>SUM(D7:D8)</f>
        <v>1</v>
      </c>
      <c r="E6" s="170"/>
    </row>
    <row r="7" spans="2:7" ht="19.5" customHeight="1">
      <c r="B7" s="65" t="s">
        <v>77</v>
      </c>
      <c r="C7" s="66">
        <v>58396</v>
      </c>
      <c r="D7" s="307">
        <f>C7/$C$6</f>
        <v>0.35531271486026855</v>
      </c>
      <c r="E7" s="170"/>
    </row>
    <row r="8" spans="2:7" ht="15.75" thickBot="1">
      <c r="B8" s="71" t="s">
        <v>78</v>
      </c>
      <c r="C8" s="72">
        <v>105955</v>
      </c>
      <c r="D8" s="349">
        <f t="shared" ref="D8" si="0">C8/$C$6</f>
        <v>0.64468728513973139</v>
      </c>
      <c r="E8" s="170"/>
    </row>
    <row r="9" spans="2:7">
      <c r="B9" s="232"/>
      <c r="C9" s="233"/>
      <c r="D9" s="310"/>
      <c r="E9" s="170"/>
    </row>
    <row r="11" spans="2:7">
      <c r="B11" s="593" t="s">
        <v>345</v>
      </c>
      <c r="C11" s="593"/>
      <c r="D11" s="593"/>
      <c r="E11" s="593"/>
      <c r="F11" s="593"/>
      <c r="G11" s="593"/>
    </row>
    <row r="12" spans="2:7" ht="15" customHeight="1">
      <c r="B12" s="594" t="s">
        <v>330</v>
      </c>
      <c r="C12" s="594"/>
      <c r="D12" s="594"/>
      <c r="E12" s="594"/>
      <c r="F12" s="594"/>
      <c r="G12" s="594"/>
    </row>
  </sheetData>
  <mergeCells count="4">
    <mergeCell ref="B2:D2"/>
    <mergeCell ref="B3:D3"/>
    <mergeCell ref="B11:G11"/>
    <mergeCell ref="B12:G12"/>
  </mergeCells>
  <pageMargins left="0.7" right="0.7" top="0.75" bottom="0.75" header="0.3" footer="0.3"/>
  <pageSetup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sheetPr>
    <tabColor rgb="FF7030A0"/>
  </sheetPr>
  <dimension ref="B1:N89"/>
  <sheetViews>
    <sheetView showGridLines="0" workbookViewId="0">
      <selection activeCell="B89" sqref="B89:I89"/>
    </sheetView>
  </sheetViews>
  <sheetFormatPr baseColWidth="10" defaultRowHeight="15"/>
  <cols>
    <col min="1" max="1" width="8.83203125" style="302" customWidth="1"/>
    <col min="2" max="2" width="75.6640625" style="317" customWidth="1"/>
    <col min="3" max="3" width="16" style="302" customWidth="1"/>
    <col min="4" max="5" width="16.5" style="302" customWidth="1"/>
    <col min="6" max="6" width="12" style="302"/>
    <col min="7" max="7" width="21.33203125" style="302" customWidth="1"/>
    <col min="8" max="16384" width="12" style="302"/>
  </cols>
  <sheetData>
    <row r="1" spans="2:8">
      <c r="B1" s="533" t="s">
        <v>331</v>
      </c>
      <c r="C1" s="533"/>
      <c r="D1" s="533"/>
      <c r="E1" s="533"/>
      <c r="F1" s="311"/>
    </row>
    <row r="2" spans="2:8">
      <c r="B2" s="534" t="s">
        <v>332</v>
      </c>
      <c r="C2" s="534"/>
      <c r="D2" s="534"/>
      <c r="E2" s="534"/>
      <c r="F2" s="312"/>
    </row>
    <row r="3" spans="2:8" ht="15.75" thickBot="1">
      <c r="B3" s="181"/>
      <c r="C3" s="181"/>
      <c r="D3" s="181"/>
      <c r="E3" s="181"/>
      <c r="F3" s="181"/>
      <c r="G3" s="182"/>
    </row>
    <row r="4" spans="2:8" ht="15.75" thickBot="1">
      <c r="B4" s="595" t="s">
        <v>134</v>
      </c>
      <c r="C4" s="597" t="s">
        <v>31</v>
      </c>
      <c r="D4" s="599" t="s">
        <v>108</v>
      </c>
      <c r="E4" s="600"/>
      <c r="G4" s="182"/>
    </row>
    <row r="5" spans="2:8" ht="15.75" thickBot="1">
      <c r="B5" s="596"/>
      <c r="C5" s="598"/>
      <c r="D5" s="368" t="s">
        <v>77</v>
      </c>
      <c r="E5" s="369" t="s">
        <v>78</v>
      </c>
      <c r="G5" s="182"/>
    </row>
    <row r="6" spans="2:8" ht="18.75" customHeight="1">
      <c r="B6" s="185" t="s">
        <v>131</v>
      </c>
      <c r="C6" s="75">
        <f>+SUM(D6:E6)</f>
        <v>164351.08970099484</v>
      </c>
      <c r="D6" s="75">
        <f>+SUM(D7:D86)</f>
        <v>58396</v>
      </c>
      <c r="E6" s="186">
        <f>+SUM(E7:E86)</f>
        <v>105955.08970099485</v>
      </c>
      <c r="F6" s="187"/>
      <c r="G6" s="182"/>
    </row>
    <row r="7" spans="2:8">
      <c r="B7" s="188" t="s">
        <v>333</v>
      </c>
      <c r="C7" s="189">
        <f t="shared" ref="C7:C86" si="0">+SUM(D7:E7)</f>
        <v>1</v>
      </c>
      <c r="D7" s="189">
        <v>1</v>
      </c>
      <c r="E7" s="190">
        <v>0</v>
      </c>
      <c r="F7" s="189"/>
      <c r="G7" s="182"/>
    </row>
    <row r="8" spans="2:8">
      <c r="B8" s="188" t="s">
        <v>263</v>
      </c>
      <c r="C8" s="189">
        <f t="shared" si="0"/>
        <v>1</v>
      </c>
      <c r="D8" s="189">
        <v>1</v>
      </c>
      <c r="E8" s="190">
        <v>0</v>
      </c>
      <c r="F8" s="189"/>
      <c r="G8" s="191" t="s">
        <v>172</v>
      </c>
      <c r="H8" s="316">
        <v>1.4487278449639556E-2</v>
      </c>
    </row>
    <row r="9" spans="2:8">
      <c r="B9" s="188" t="s">
        <v>135</v>
      </c>
      <c r="C9" s="189">
        <f t="shared" si="0"/>
        <v>952</v>
      </c>
      <c r="D9" s="189">
        <v>266</v>
      </c>
      <c r="E9" s="190">
        <v>686</v>
      </c>
      <c r="F9" s="189"/>
      <c r="G9" s="191" t="s">
        <v>26</v>
      </c>
      <c r="H9" s="316">
        <v>2.4411155455671522E-2</v>
      </c>
    </row>
    <row r="10" spans="2:8">
      <c r="B10" s="188" t="s">
        <v>136</v>
      </c>
      <c r="C10" s="189">
        <f t="shared" si="0"/>
        <v>577</v>
      </c>
      <c r="D10" s="189">
        <v>161</v>
      </c>
      <c r="E10" s="190">
        <v>416</v>
      </c>
      <c r="F10" s="189"/>
      <c r="G10" s="191" t="s">
        <v>140</v>
      </c>
      <c r="H10" s="316">
        <v>2.4459831737736672E-2</v>
      </c>
    </row>
    <row r="11" spans="2:8">
      <c r="B11" s="188" t="s">
        <v>138</v>
      </c>
      <c r="C11" s="189">
        <f t="shared" si="0"/>
        <v>5</v>
      </c>
      <c r="D11" s="189">
        <v>5</v>
      </c>
      <c r="E11" s="190">
        <v>0</v>
      </c>
      <c r="F11" s="189"/>
      <c r="G11" s="191" t="s">
        <v>142</v>
      </c>
      <c r="H11" s="316">
        <v>2.6467728372924011E-2</v>
      </c>
    </row>
    <row r="12" spans="2:8">
      <c r="B12" s="188" t="s">
        <v>139</v>
      </c>
      <c r="C12" s="189">
        <f t="shared" si="0"/>
        <v>279</v>
      </c>
      <c r="D12" s="189">
        <v>122</v>
      </c>
      <c r="E12" s="190">
        <v>157</v>
      </c>
      <c r="F12" s="189"/>
      <c r="G12" s="191" t="s">
        <v>144</v>
      </c>
      <c r="H12" s="316">
        <v>3.3671818118565858E-2</v>
      </c>
    </row>
    <row r="13" spans="2:8">
      <c r="B13" s="188" t="s">
        <v>141</v>
      </c>
      <c r="C13" s="189">
        <f t="shared" si="0"/>
        <v>1010</v>
      </c>
      <c r="D13" s="189">
        <v>421</v>
      </c>
      <c r="E13" s="190">
        <v>589</v>
      </c>
      <c r="F13" s="189"/>
      <c r="G13" s="191" t="s">
        <v>17</v>
      </c>
      <c r="H13" s="316">
        <v>4.7946137834170392E-2</v>
      </c>
    </row>
    <row r="14" spans="2:8">
      <c r="B14" s="188" t="s">
        <v>143</v>
      </c>
      <c r="C14" s="189">
        <f t="shared" si="0"/>
        <v>71</v>
      </c>
      <c r="D14" s="189">
        <v>39</v>
      </c>
      <c r="E14" s="190">
        <v>32</v>
      </c>
      <c r="F14" s="189"/>
      <c r="G14" s="191" t="s">
        <v>334</v>
      </c>
      <c r="H14" s="316">
        <v>8.7885027268624002E-2</v>
      </c>
    </row>
    <row r="15" spans="2:8" ht="24">
      <c r="B15" s="188" t="s">
        <v>145</v>
      </c>
      <c r="C15" s="189">
        <f t="shared" si="0"/>
        <v>89</v>
      </c>
      <c r="D15" s="189">
        <v>54</v>
      </c>
      <c r="E15" s="190">
        <v>35</v>
      </c>
      <c r="F15" s="189"/>
      <c r="G15" s="191" t="s">
        <v>151</v>
      </c>
      <c r="H15" s="316">
        <v>9.9220516454545243E-2</v>
      </c>
    </row>
    <row r="16" spans="2:8">
      <c r="B16" s="188" t="s">
        <v>147</v>
      </c>
      <c r="C16" s="189">
        <f t="shared" si="0"/>
        <v>36</v>
      </c>
      <c r="D16" s="189">
        <v>20</v>
      </c>
      <c r="E16" s="190">
        <v>16</v>
      </c>
      <c r="F16" s="189"/>
      <c r="G16" s="191" t="s">
        <v>29</v>
      </c>
      <c r="H16" s="316">
        <v>0.10790923280317409</v>
      </c>
    </row>
    <row r="17" spans="2:8">
      <c r="B17" s="188" t="s">
        <v>148</v>
      </c>
      <c r="C17" s="189">
        <f t="shared" si="0"/>
        <v>609</v>
      </c>
      <c r="D17" s="189">
        <v>465</v>
      </c>
      <c r="E17" s="190">
        <v>144</v>
      </c>
      <c r="F17" s="189"/>
      <c r="G17" s="191" t="s">
        <v>153</v>
      </c>
      <c r="H17" s="316">
        <v>0.32681255778540103</v>
      </c>
    </row>
    <row r="18" spans="2:8">
      <c r="B18" s="188" t="s">
        <v>150</v>
      </c>
      <c r="C18" s="189">
        <f t="shared" si="0"/>
        <v>4</v>
      </c>
      <c r="D18" s="189">
        <v>2</v>
      </c>
      <c r="E18" s="190">
        <v>2</v>
      </c>
      <c r="F18" s="189"/>
      <c r="G18" s="182"/>
    </row>
    <row r="19" spans="2:8">
      <c r="B19" s="188" t="s">
        <v>152</v>
      </c>
      <c r="C19" s="189">
        <f t="shared" si="0"/>
        <v>105</v>
      </c>
      <c r="D19" s="189">
        <v>33</v>
      </c>
      <c r="E19" s="190">
        <v>72</v>
      </c>
      <c r="F19" s="189"/>
      <c r="G19" s="182"/>
    </row>
    <row r="20" spans="2:8" ht="24">
      <c r="B20" s="188" t="s">
        <v>154</v>
      </c>
      <c r="C20" s="189">
        <f t="shared" si="0"/>
        <v>47</v>
      </c>
      <c r="D20" s="189">
        <v>22</v>
      </c>
      <c r="E20" s="190">
        <v>25</v>
      </c>
      <c r="F20" s="189"/>
      <c r="G20" s="182"/>
    </row>
    <row r="21" spans="2:8">
      <c r="B21" s="188" t="s">
        <v>155</v>
      </c>
      <c r="C21" s="189">
        <f t="shared" si="0"/>
        <v>61</v>
      </c>
      <c r="D21" s="189">
        <v>24</v>
      </c>
      <c r="E21" s="190">
        <v>37</v>
      </c>
      <c r="F21" s="189"/>
      <c r="G21" s="182"/>
    </row>
    <row r="22" spans="2:8">
      <c r="B22" s="188" t="s">
        <v>156</v>
      </c>
      <c r="C22" s="189">
        <f t="shared" si="0"/>
        <v>267</v>
      </c>
      <c r="D22" s="189">
        <v>79</v>
      </c>
      <c r="E22" s="190">
        <v>188</v>
      </c>
      <c r="F22" s="189"/>
      <c r="G22" s="182"/>
    </row>
    <row r="23" spans="2:8">
      <c r="B23" s="188" t="s">
        <v>157</v>
      </c>
      <c r="C23" s="189">
        <f t="shared" si="0"/>
        <v>32</v>
      </c>
      <c r="D23" s="189">
        <v>15</v>
      </c>
      <c r="E23" s="190">
        <v>17</v>
      </c>
      <c r="F23" s="189"/>
      <c r="G23" s="182"/>
    </row>
    <row r="24" spans="2:8" ht="24">
      <c r="B24" s="188" t="s">
        <v>381</v>
      </c>
      <c r="C24" s="189">
        <f t="shared" si="0"/>
        <v>1013</v>
      </c>
      <c r="D24" s="189">
        <v>274</v>
      </c>
      <c r="E24" s="190">
        <v>739</v>
      </c>
      <c r="F24" s="189"/>
      <c r="G24" s="182"/>
    </row>
    <row r="25" spans="2:8">
      <c r="B25" s="188" t="s">
        <v>159</v>
      </c>
      <c r="C25" s="189">
        <f t="shared" si="0"/>
        <v>22</v>
      </c>
      <c r="D25" s="189">
        <v>11</v>
      </c>
      <c r="E25" s="190">
        <v>11</v>
      </c>
      <c r="F25" s="189"/>
      <c r="G25" s="182"/>
    </row>
    <row r="26" spans="2:8">
      <c r="B26" s="188" t="s">
        <v>160</v>
      </c>
      <c r="C26" s="189">
        <f t="shared" si="0"/>
        <v>75</v>
      </c>
      <c r="D26" s="189">
        <v>33</v>
      </c>
      <c r="E26" s="190">
        <v>42</v>
      </c>
      <c r="F26" s="189"/>
      <c r="G26" s="182"/>
    </row>
    <row r="27" spans="2:8">
      <c r="B27" s="188" t="s">
        <v>161</v>
      </c>
      <c r="C27" s="189">
        <f t="shared" si="0"/>
        <v>51</v>
      </c>
      <c r="D27" s="189">
        <v>30</v>
      </c>
      <c r="E27" s="190">
        <v>21</v>
      </c>
      <c r="F27" s="189"/>
      <c r="G27" s="182"/>
    </row>
    <row r="28" spans="2:8">
      <c r="B28" s="188" t="s">
        <v>162</v>
      </c>
      <c r="C28" s="189">
        <f t="shared" si="0"/>
        <v>23</v>
      </c>
      <c r="D28" s="189">
        <v>12</v>
      </c>
      <c r="E28" s="190">
        <v>11</v>
      </c>
      <c r="F28" s="189"/>
      <c r="G28" s="182"/>
    </row>
    <row r="29" spans="2:8">
      <c r="B29" s="188" t="s">
        <v>163</v>
      </c>
      <c r="C29" s="189">
        <f t="shared" si="0"/>
        <v>3</v>
      </c>
      <c r="D29" s="189">
        <v>0</v>
      </c>
      <c r="E29" s="190">
        <v>3</v>
      </c>
      <c r="F29" s="189"/>
      <c r="G29" s="182"/>
    </row>
    <row r="30" spans="2:8">
      <c r="B30" s="188" t="s">
        <v>164</v>
      </c>
      <c r="C30" s="189">
        <f t="shared" si="0"/>
        <v>1039</v>
      </c>
      <c r="D30" s="189">
        <v>279</v>
      </c>
      <c r="E30" s="190">
        <v>760</v>
      </c>
      <c r="F30" s="189"/>
      <c r="G30" s="182"/>
    </row>
    <row r="31" spans="2:8">
      <c r="B31" s="188" t="s">
        <v>165</v>
      </c>
      <c r="C31" s="189">
        <f t="shared" si="0"/>
        <v>205</v>
      </c>
      <c r="D31" s="189">
        <v>124</v>
      </c>
      <c r="E31" s="190">
        <v>81</v>
      </c>
      <c r="F31" s="189"/>
      <c r="G31" s="182"/>
    </row>
    <row r="32" spans="2:8">
      <c r="B32" s="188" t="s">
        <v>384</v>
      </c>
      <c r="C32" s="189">
        <f t="shared" si="0"/>
        <v>665</v>
      </c>
      <c r="D32" s="189">
        <v>375</v>
      </c>
      <c r="E32" s="190">
        <v>290</v>
      </c>
      <c r="F32" s="189"/>
      <c r="G32" s="182"/>
    </row>
    <row r="33" spans="2:14">
      <c r="B33" s="188" t="s">
        <v>14</v>
      </c>
      <c r="C33" s="189">
        <f t="shared" si="0"/>
        <v>72</v>
      </c>
      <c r="D33" s="189">
        <v>40</v>
      </c>
      <c r="E33" s="190">
        <v>32</v>
      </c>
      <c r="F33" s="189"/>
      <c r="G33" s="182"/>
    </row>
    <row r="34" spans="2:14">
      <c r="B34" s="188" t="s">
        <v>167</v>
      </c>
      <c r="C34" s="189">
        <f t="shared" si="0"/>
        <v>95</v>
      </c>
      <c r="D34" s="189">
        <v>25</v>
      </c>
      <c r="E34" s="190">
        <v>70</v>
      </c>
      <c r="F34" s="189"/>
      <c r="G34" s="182"/>
    </row>
    <row r="35" spans="2:14">
      <c r="B35" s="188" t="s">
        <v>335</v>
      </c>
      <c r="C35" s="189">
        <f t="shared" si="0"/>
        <v>4</v>
      </c>
      <c r="D35" s="189">
        <v>2</v>
      </c>
      <c r="E35" s="190">
        <v>2</v>
      </c>
      <c r="F35" s="189"/>
      <c r="G35" s="182"/>
    </row>
    <row r="36" spans="2:14" ht="24">
      <c r="B36" s="188" t="s">
        <v>168</v>
      </c>
      <c r="C36" s="189">
        <f t="shared" si="0"/>
        <v>43</v>
      </c>
      <c r="D36" s="189">
        <v>20</v>
      </c>
      <c r="E36" s="190">
        <v>23</v>
      </c>
      <c r="F36" s="189"/>
      <c r="G36" s="182"/>
    </row>
    <row r="37" spans="2:14">
      <c r="B37" s="188" t="s">
        <v>169</v>
      </c>
      <c r="C37" s="189">
        <f t="shared" si="0"/>
        <v>372</v>
      </c>
      <c r="D37" s="189">
        <v>307</v>
      </c>
      <c r="E37" s="190">
        <v>65</v>
      </c>
      <c r="F37" s="189"/>
      <c r="G37" s="182"/>
    </row>
    <row r="38" spans="2:14">
      <c r="B38" s="188" t="s">
        <v>374</v>
      </c>
      <c r="C38" s="189">
        <f t="shared" si="0"/>
        <v>37</v>
      </c>
      <c r="D38" s="189">
        <v>22</v>
      </c>
      <c r="E38" s="190">
        <v>15</v>
      </c>
      <c r="F38" s="189"/>
      <c r="G38" s="182"/>
    </row>
    <row r="39" spans="2:14">
      <c r="B39" s="188" t="s">
        <v>171</v>
      </c>
      <c r="C39" s="189">
        <f t="shared" si="0"/>
        <v>183</v>
      </c>
      <c r="D39" s="189">
        <v>106</v>
      </c>
      <c r="E39" s="190">
        <v>77</v>
      </c>
      <c r="F39" s="189"/>
      <c r="G39" s="182"/>
    </row>
    <row r="40" spans="2:14" ht="24">
      <c r="B40" s="188" t="s">
        <v>17</v>
      </c>
      <c r="C40" s="189">
        <f t="shared" si="0"/>
        <v>7880</v>
      </c>
      <c r="D40" s="189">
        <v>3370</v>
      </c>
      <c r="E40" s="190">
        <v>4510</v>
      </c>
      <c r="F40" s="189"/>
      <c r="G40" s="182"/>
    </row>
    <row r="41" spans="2:14" ht="21" customHeight="1">
      <c r="B41" s="188" t="s">
        <v>172</v>
      </c>
      <c r="C41" s="189">
        <f t="shared" si="0"/>
        <v>2381</v>
      </c>
      <c r="D41" s="189">
        <v>1130</v>
      </c>
      <c r="E41" s="190">
        <v>1251</v>
      </c>
      <c r="F41" s="189"/>
      <c r="G41" s="535" t="s">
        <v>175</v>
      </c>
      <c r="H41" s="535"/>
      <c r="I41" s="535"/>
      <c r="J41" s="535"/>
      <c r="K41" s="535"/>
      <c r="L41" s="535"/>
      <c r="M41" s="535"/>
      <c r="N41" s="535"/>
    </row>
    <row r="42" spans="2:14" ht="24">
      <c r="B42" s="188" t="s">
        <v>153</v>
      </c>
      <c r="C42" s="189">
        <f t="shared" si="0"/>
        <v>53712</v>
      </c>
      <c r="D42" s="189">
        <v>16948</v>
      </c>
      <c r="E42" s="190">
        <v>36764</v>
      </c>
      <c r="F42" s="189"/>
      <c r="G42" s="182"/>
    </row>
    <row r="43" spans="2:14">
      <c r="B43" s="188" t="s">
        <v>173</v>
      </c>
      <c r="C43" s="189">
        <f t="shared" si="0"/>
        <v>278</v>
      </c>
      <c r="D43" s="189">
        <v>140</v>
      </c>
      <c r="E43" s="190">
        <v>138</v>
      </c>
      <c r="F43" s="189"/>
      <c r="G43" s="182"/>
    </row>
    <row r="44" spans="2:14">
      <c r="B44" s="188" t="s">
        <v>174</v>
      </c>
      <c r="C44" s="189">
        <f t="shared" si="0"/>
        <v>22</v>
      </c>
      <c r="D44" s="189">
        <v>13</v>
      </c>
      <c r="E44" s="190">
        <v>9</v>
      </c>
      <c r="F44" s="189"/>
      <c r="G44" s="182"/>
    </row>
    <row r="45" spans="2:14">
      <c r="B45" s="188" t="s">
        <v>176</v>
      </c>
      <c r="C45" s="189">
        <f t="shared" si="0"/>
        <v>11</v>
      </c>
      <c r="D45" s="189">
        <v>10</v>
      </c>
      <c r="E45" s="190">
        <v>1</v>
      </c>
      <c r="F45" s="189"/>
      <c r="G45" s="182"/>
    </row>
    <row r="46" spans="2:14">
      <c r="B46" s="188" t="s">
        <v>177</v>
      </c>
      <c r="C46" s="189">
        <f t="shared" si="0"/>
        <v>1854</v>
      </c>
      <c r="D46" s="189">
        <v>885</v>
      </c>
      <c r="E46" s="190">
        <v>969</v>
      </c>
      <c r="F46" s="189"/>
      <c r="G46" s="182"/>
    </row>
    <row r="47" spans="2:14">
      <c r="B47" s="188" t="s">
        <v>178</v>
      </c>
      <c r="C47" s="189">
        <f t="shared" si="0"/>
        <v>128</v>
      </c>
      <c r="D47" s="189">
        <v>90</v>
      </c>
      <c r="E47" s="190">
        <v>38</v>
      </c>
      <c r="F47" s="189"/>
      <c r="G47" s="182"/>
    </row>
    <row r="48" spans="2:14">
      <c r="B48" s="188" t="s">
        <v>179</v>
      </c>
      <c r="C48" s="189">
        <f t="shared" si="0"/>
        <v>404</v>
      </c>
      <c r="D48" s="189">
        <v>180</v>
      </c>
      <c r="E48" s="190">
        <v>224</v>
      </c>
      <c r="F48" s="189"/>
      <c r="G48" s="182"/>
    </row>
    <row r="49" spans="2:7">
      <c r="B49" s="188" t="s">
        <v>151</v>
      </c>
      <c r="C49" s="189">
        <f t="shared" si="0"/>
        <v>16307</v>
      </c>
      <c r="D49" s="189">
        <v>5436</v>
      </c>
      <c r="E49" s="190">
        <v>10871</v>
      </c>
      <c r="F49" s="189"/>
      <c r="G49" s="182"/>
    </row>
    <row r="50" spans="2:7">
      <c r="B50" s="188" t="s">
        <v>180</v>
      </c>
      <c r="C50" s="189">
        <f t="shared" si="0"/>
        <v>36</v>
      </c>
      <c r="D50" s="189">
        <v>25</v>
      </c>
      <c r="E50" s="190">
        <v>11</v>
      </c>
      <c r="F50" s="189"/>
      <c r="G50" s="182"/>
    </row>
    <row r="51" spans="2:7" ht="24">
      <c r="B51" s="188" t="s">
        <v>181</v>
      </c>
      <c r="C51" s="189">
        <f t="shared" si="0"/>
        <v>62</v>
      </c>
      <c r="D51" s="189">
        <v>47</v>
      </c>
      <c r="E51" s="190">
        <v>15</v>
      </c>
      <c r="F51" s="189"/>
      <c r="G51" s="182"/>
    </row>
    <row r="52" spans="2:7">
      <c r="B52" s="188" t="s">
        <v>375</v>
      </c>
      <c r="C52" s="189">
        <f t="shared" si="0"/>
        <v>64</v>
      </c>
      <c r="D52" s="189">
        <v>53</v>
      </c>
      <c r="E52" s="190">
        <v>11</v>
      </c>
      <c r="F52" s="189"/>
      <c r="G52" s="182"/>
    </row>
    <row r="53" spans="2:7">
      <c r="B53" s="188" t="s">
        <v>183</v>
      </c>
      <c r="C53" s="189">
        <f t="shared" si="0"/>
        <v>2136</v>
      </c>
      <c r="D53" s="189">
        <v>585</v>
      </c>
      <c r="E53" s="190">
        <v>1551</v>
      </c>
      <c r="F53" s="189"/>
      <c r="G53" s="182"/>
    </row>
    <row r="54" spans="2:7">
      <c r="B54" s="188" t="s">
        <v>184</v>
      </c>
      <c r="C54" s="189">
        <f t="shared" si="0"/>
        <v>66</v>
      </c>
      <c r="D54" s="189">
        <v>64</v>
      </c>
      <c r="E54" s="190">
        <v>2</v>
      </c>
      <c r="F54" s="189"/>
      <c r="G54" s="182"/>
    </row>
    <row r="55" spans="2:7">
      <c r="B55" s="188" t="s">
        <v>185</v>
      </c>
      <c r="C55" s="189">
        <f t="shared" si="0"/>
        <v>8</v>
      </c>
      <c r="D55" s="189">
        <v>6</v>
      </c>
      <c r="E55" s="190">
        <v>2</v>
      </c>
      <c r="F55" s="189"/>
      <c r="G55" s="182"/>
    </row>
    <row r="56" spans="2:7">
      <c r="B56" s="188" t="s">
        <v>137</v>
      </c>
      <c r="C56" s="189">
        <f t="shared" si="0"/>
        <v>1928</v>
      </c>
      <c r="D56" s="189">
        <v>872</v>
      </c>
      <c r="E56" s="190">
        <v>1056</v>
      </c>
      <c r="F56" s="189"/>
      <c r="G56" s="182"/>
    </row>
    <row r="57" spans="2:7" ht="24">
      <c r="B57" s="188" t="s">
        <v>186</v>
      </c>
      <c r="C57" s="189">
        <f t="shared" si="0"/>
        <v>357</v>
      </c>
      <c r="D57" s="189">
        <v>187</v>
      </c>
      <c r="E57" s="190">
        <v>170</v>
      </c>
      <c r="F57" s="189"/>
      <c r="G57" s="182"/>
    </row>
    <row r="58" spans="2:7">
      <c r="B58" s="188" t="s">
        <v>187</v>
      </c>
      <c r="C58" s="189">
        <f t="shared" si="0"/>
        <v>286</v>
      </c>
      <c r="D58" s="189">
        <v>204</v>
      </c>
      <c r="E58" s="190">
        <v>82</v>
      </c>
      <c r="F58" s="189"/>
      <c r="G58" s="182"/>
    </row>
    <row r="59" spans="2:7">
      <c r="B59" s="188" t="s">
        <v>22</v>
      </c>
      <c r="C59" s="189">
        <f t="shared" si="0"/>
        <v>693</v>
      </c>
      <c r="D59" s="189">
        <v>371</v>
      </c>
      <c r="E59" s="190">
        <v>322</v>
      </c>
      <c r="F59" s="189"/>
      <c r="G59" s="182"/>
    </row>
    <row r="60" spans="2:7">
      <c r="B60" s="188" t="s">
        <v>188</v>
      </c>
      <c r="C60" s="189">
        <f t="shared" si="0"/>
        <v>2062</v>
      </c>
      <c r="D60" s="189">
        <v>1147</v>
      </c>
      <c r="E60" s="190">
        <v>915</v>
      </c>
      <c r="F60" s="189"/>
      <c r="G60" s="182"/>
    </row>
    <row r="61" spans="2:7" ht="24">
      <c r="B61" s="188" t="s">
        <v>239</v>
      </c>
      <c r="C61" s="189">
        <f t="shared" si="0"/>
        <v>150</v>
      </c>
      <c r="D61" s="189">
        <v>101</v>
      </c>
      <c r="E61" s="190">
        <v>49</v>
      </c>
      <c r="F61" s="189"/>
      <c r="G61" s="182"/>
    </row>
    <row r="62" spans="2:7">
      <c r="B62" s="188" t="s">
        <v>190</v>
      </c>
      <c r="C62" s="189">
        <f t="shared" si="0"/>
        <v>256</v>
      </c>
      <c r="D62" s="189">
        <v>223</v>
      </c>
      <c r="E62" s="190">
        <v>33</v>
      </c>
      <c r="F62" s="189"/>
      <c r="G62" s="182"/>
    </row>
    <row r="63" spans="2:7">
      <c r="B63" s="188" t="s">
        <v>191</v>
      </c>
      <c r="C63" s="189">
        <f t="shared" si="0"/>
        <v>15</v>
      </c>
      <c r="D63" s="189">
        <v>12</v>
      </c>
      <c r="E63" s="190">
        <v>3</v>
      </c>
      <c r="F63" s="189"/>
      <c r="G63" s="182"/>
    </row>
    <row r="64" spans="2:7">
      <c r="B64" s="188" t="s">
        <v>192</v>
      </c>
      <c r="C64" s="189">
        <f t="shared" si="0"/>
        <v>234</v>
      </c>
      <c r="D64" s="189">
        <v>183</v>
      </c>
      <c r="E64" s="190">
        <v>51</v>
      </c>
      <c r="F64" s="189"/>
      <c r="G64" s="182"/>
    </row>
    <row r="65" spans="2:7">
      <c r="B65" s="188" t="s">
        <v>193</v>
      </c>
      <c r="C65" s="189">
        <f t="shared" si="0"/>
        <v>705</v>
      </c>
      <c r="D65" s="189">
        <v>333</v>
      </c>
      <c r="E65" s="190">
        <v>372</v>
      </c>
      <c r="F65" s="189"/>
      <c r="G65" s="182"/>
    </row>
    <row r="66" spans="2:7">
      <c r="B66" s="188" t="s">
        <v>194</v>
      </c>
      <c r="C66" s="189">
        <f t="shared" si="0"/>
        <v>129</v>
      </c>
      <c r="D66" s="189">
        <v>56</v>
      </c>
      <c r="E66" s="190">
        <v>73</v>
      </c>
      <c r="F66" s="189"/>
      <c r="G66" s="182"/>
    </row>
    <row r="67" spans="2:7">
      <c r="B67" s="188" t="s">
        <v>195</v>
      </c>
      <c r="C67" s="189">
        <f t="shared" si="0"/>
        <v>583</v>
      </c>
      <c r="D67" s="189">
        <v>170</v>
      </c>
      <c r="E67" s="190">
        <v>413</v>
      </c>
      <c r="F67" s="189"/>
      <c r="G67" s="182"/>
    </row>
    <row r="68" spans="2:7">
      <c r="B68" s="188" t="s">
        <v>196</v>
      </c>
      <c r="C68" s="189">
        <f t="shared" si="0"/>
        <v>37</v>
      </c>
      <c r="D68" s="189">
        <v>30</v>
      </c>
      <c r="E68" s="190">
        <v>7</v>
      </c>
      <c r="F68" s="189"/>
      <c r="G68" s="182"/>
    </row>
    <row r="69" spans="2:7" ht="24">
      <c r="B69" s="188" t="s">
        <v>197</v>
      </c>
      <c r="C69" s="189">
        <f t="shared" si="0"/>
        <v>250</v>
      </c>
      <c r="D69" s="189">
        <v>181</v>
      </c>
      <c r="E69" s="190">
        <v>69</v>
      </c>
      <c r="F69" s="189"/>
      <c r="G69" s="182"/>
    </row>
    <row r="70" spans="2:7">
      <c r="B70" s="188" t="s">
        <v>198</v>
      </c>
      <c r="C70" s="189">
        <f t="shared" si="0"/>
        <v>168</v>
      </c>
      <c r="D70" s="189">
        <v>134</v>
      </c>
      <c r="E70" s="190">
        <v>34</v>
      </c>
      <c r="F70" s="189"/>
      <c r="G70" s="182"/>
    </row>
    <row r="71" spans="2:7">
      <c r="B71" s="188" t="s">
        <v>199</v>
      </c>
      <c r="C71" s="189">
        <f t="shared" si="0"/>
        <v>94</v>
      </c>
      <c r="D71" s="189">
        <v>62</v>
      </c>
      <c r="E71" s="190">
        <v>32</v>
      </c>
      <c r="F71" s="189"/>
      <c r="G71" s="182"/>
    </row>
    <row r="72" spans="2:7" ht="24">
      <c r="B72" s="188" t="s">
        <v>200</v>
      </c>
      <c r="C72" s="189">
        <f t="shared" si="0"/>
        <v>519</v>
      </c>
      <c r="D72" s="189">
        <v>298</v>
      </c>
      <c r="E72" s="190">
        <v>221</v>
      </c>
      <c r="F72" s="189"/>
      <c r="G72" s="182"/>
    </row>
    <row r="73" spans="2:7" ht="24">
      <c r="B73" s="188" t="s">
        <v>201</v>
      </c>
      <c r="C73" s="189">
        <f t="shared" si="0"/>
        <v>661</v>
      </c>
      <c r="D73" s="189">
        <v>351</v>
      </c>
      <c r="E73" s="190">
        <v>310</v>
      </c>
      <c r="F73" s="189"/>
      <c r="G73" s="182"/>
    </row>
    <row r="74" spans="2:7">
      <c r="B74" s="188" t="s">
        <v>26</v>
      </c>
      <c r="C74" s="189">
        <f t="shared" si="0"/>
        <v>4012</v>
      </c>
      <c r="D74" s="189">
        <v>1323</v>
      </c>
      <c r="E74" s="190">
        <v>2689</v>
      </c>
      <c r="F74" s="189"/>
      <c r="G74" s="182"/>
    </row>
    <row r="75" spans="2:7">
      <c r="B75" s="188" t="s">
        <v>142</v>
      </c>
      <c r="C75" s="189">
        <f t="shared" si="0"/>
        <v>4350</v>
      </c>
      <c r="D75" s="189">
        <v>2897</v>
      </c>
      <c r="E75" s="190">
        <v>1453</v>
      </c>
      <c r="F75" s="189"/>
      <c r="G75" s="182"/>
    </row>
    <row r="76" spans="2:7" ht="16.5" customHeight="1">
      <c r="B76" s="188" t="s">
        <v>202</v>
      </c>
      <c r="C76" s="189">
        <f t="shared" si="0"/>
        <v>78</v>
      </c>
      <c r="D76" s="189">
        <v>27</v>
      </c>
      <c r="E76" s="190">
        <v>51</v>
      </c>
      <c r="F76" s="189"/>
      <c r="G76" s="182"/>
    </row>
    <row r="77" spans="2:7">
      <c r="B77" s="188" t="s">
        <v>203</v>
      </c>
      <c r="C77" s="189">
        <f t="shared" si="0"/>
        <v>681</v>
      </c>
      <c r="D77" s="189">
        <v>245</v>
      </c>
      <c r="E77" s="190">
        <v>436</v>
      </c>
      <c r="F77" s="189"/>
      <c r="G77" s="182"/>
    </row>
    <row r="78" spans="2:7">
      <c r="B78" s="188" t="s">
        <v>204</v>
      </c>
      <c r="C78" s="189">
        <f t="shared" si="0"/>
        <v>119</v>
      </c>
      <c r="D78" s="189">
        <v>70</v>
      </c>
      <c r="E78" s="190">
        <v>49</v>
      </c>
      <c r="F78" s="189"/>
      <c r="G78" s="182"/>
    </row>
    <row r="79" spans="2:7">
      <c r="B79" s="188" t="s">
        <v>205</v>
      </c>
      <c r="C79" s="189">
        <f t="shared" si="0"/>
        <v>82</v>
      </c>
      <c r="D79" s="189">
        <v>59</v>
      </c>
      <c r="E79" s="190">
        <v>23</v>
      </c>
      <c r="F79" s="189"/>
      <c r="G79" s="182"/>
    </row>
    <row r="80" spans="2:7">
      <c r="B80" s="188" t="s">
        <v>149</v>
      </c>
      <c r="C80" s="189">
        <f t="shared" si="0"/>
        <v>14444</v>
      </c>
      <c r="D80" s="189">
        <v>3978</v>
      </c>
      <c r="E80" s="190">
        <v>10466</v>
      </c>
      <c r="F80" s="189"/>
      <c r="G80" s="182"/>
    </row>
    <row r="81" spans="2:9">
      <c r="B81" s="188" t="s">
        <v>206</v>
      </c>
      <c r="C81" s="189">
        <f t="shared" si="0"/>
        <v>1386</v>
      </c>
      <c r="D81" s="189">
        <v>349</v>
      </c>
      <c r="E81" s="190">
        <v>1037</v>
      </c>
      <c r="F81" s="189"/>
      <c r="G81" s="182"/>
    </row>
    <row r="82" spans="2:9">
      <c r="B82" s="188" t="s">
        <v>144</v>
      </c>
      <c r="C82" s="189">
        <f t="shared" si="0"/>
        <v>5534</v>
      </c>
      <c r="D82" s="189">
        <v>1283</v>
      </c>
      <c r="E82" s="190">
        <v>4251</v>
      </c>
      <c r="F82" s="189"/>
      <c r="G82" s="182"/>
    </row>
    <row r="83" spans="2:9">
      <c r="B83" s="188" t="s">
        <v>140</v>
      </c>
      <c r="C83" s="189">
        <f t="shared" si="0"/>
        <v>4020</v>
      </c>
      <c r="D83" s="189">
        <v>1505</v>
      </c>
      <c r="E83" s="190">
        <v>2515</v>
      </c>
      <c r="F83" s="189"/>
      <c r="G83" s="182"/>
    </row>
    <row r="84" spans="2:9">
      <c r="B84" s="188" t="s">
        <v>29</v>
      </c>
      <c r="C84" s="189">
        <f t="shared" si="0"/>
        <v>17735</v>
      </c>
      <c r="D84" s="189">
        <v>4995</v>
      </c>
      <c r="E84" s="190">
        <v>12740</v>
      </c>
      <c r="F84" s="189"/>
      <c r="G84" s="182"/>
    </row>
    <row r="85" spans="2:9">
      <c r="B85" s="188" t="s">
        <v>30</v>
      </c>
      <c r="C85" s="189">
        <f t="shared" si="0"/>
        <v>52</v>
      </c>
      <c r="D85" s="189">
        <v>50</v>
      </c>
      <c r="E85" s="190">
        <v>2</v>
      </c>
      <c r="F85" s="189"/>
      <c r="G85" s="182"/>
    </row>
    <row r="86" spans="2:9" ht="15.75" thickBot="1">
      <c r="B86" s="194" t="s">
        <v>336</v>
      </c>
      <c r="C86" s="195">
        <f t="shared" si="0"/>
        <v>9334.089700994853</v>
      </c>
      <c r="D86" s="195">
        <v>4328</v>
      </c>
      <c r="E86" s="196">
        <v>5006.089700994853</v>
      </c>
      <c r="F86" s="189"/>
      <c r="G86" s="182"/>
    </row>
    <row r="87" spans="2:9" ht="8.25" customHeight="1"/>
    <row r="88" spans="2:9" ht="19.5" customHeight="1">
      <c r="B88" s="535" t="s">
        <v>373</v>
      </c>
      <c r="C88" s="535"/>
      <c r="D88" s="535"/>
      <c r="E88" s="535"/>
      <c r="F88" s="318"/>
    </row>
    <row r="89" spans="2:9">
      <c r="B89" s="535" t="s">
        <v>382</v>
      </c>
      <c r="C89" s="535"/>
      <c r="D89" s="535"/>
      <c r="E89" s="535"/>
      <c r="F89" s="535"/>
      <c r="G89" s="535"/>
      <c r="H89" s="535"/>
      <c r="I89" s="535"/>
    </row>
  </sheetData>
  <mergeCells count="8">
    <mergeCell ref="B88:E88"/>
    <mergeCell ref="B89:I89"/>
    <mergeCell ref="B1:E1"/>
    <mergeCell ref="B2:E2"/>
    <mergeCell ref="B4:B5"/>
    <mergeCell ref="C4:C5"/>
    <mergeCell ref="D4:E4"/>
    <mergeCell ref="G41:N4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8"/>
  </sheetPr>
  <dimension ref="A1:R49"/>
  <sheetViews>
    <sheetView showGridLines="0" topLeftCell="F25" workbookViewId="0">
      <selection activeCell="E34" sqref="E34"/>
    </sheetView>
  </sheetViews>
  <sheetFormatPr baseColWidth="10" defaultColWidth="13.33203125" defaultRowHeight="12"/>
  <cols>
    <col min="1" max="1" width="19.33203125" style="2" customWidth="1"/>
    <col min="2" max="2" width="32.83203125" style="2" customWidth="1"/>
    <col min="3" max="3" width="25.6640625" style="2" bestFit="1" customWidth="1"/>
    <col min="4" max="4" width="24" style="2" customWidth="1"/>
    <col min="5" max="5" width="17.1640625" style="2" customWidth="1"/>
    <col min="6" max="16384" width="13.33203125" style="2"/>
  </cols>
  <sheetData>
    <row r="1" spans="1:8">
      <c r="A1"/>
      <c r="B1" s="446" t="s">
        <v>360</v>
      </c>
      <c r="C1" s="446"/>
      <c r="D1" s="446"/>
    </row>
    <row r="2" spans="1:8">
      <c r="A2"/>
      <c r="B2" s="445" t="s">
        <v>103</v>
      </c>
      <c r="C2" s="445"/>
      <c r="D2" s="445"/>
      <c r="E2" s="404"/>
      <c r="F2" s="404"/>
      <c r="G2" s="404"/>
      <c r="H2" s="404"/>
    </row>
    <row r="3" spans="1:8" ht="15.75" thickBot="1">
      <c r="A3"/>
      <c r="B3" s="3"/>
      <c r="C3" s="3"/>
      <c r="D3" s="3"/>
      <c r="E3" s="405"/>
    </row>
    <row r="4" spans="1:8" ht="12.75" thickBot="1">
      <c r="B4" s="21" t="s">
        <v>102</v>
      </c>
      <c r="C4" s="22" t="s">
        <v>80</v>
      </c>
      <c r="D4" s="23" t="s">
        <v>81</v>
      </c>
      <c r="E4"/>
    </row>
    <row r="5" spans="1:8" ht="17.25" customHeight="1">
      <c r="B5" s="17" t="s">
        <v>365</v>
      </c>
      <c r="C5" s="24">
        <f>+C6+C11+C15</f>
        <v>457095</v>
      </c>
      <c r="D5" s="28">
        <f>+D6+D11+D15</f>
        <v>1</v>
      </c>
    </row>
    <row r="6" spans="1:8" ht="17.25" customHeight="1">
      <c r="B6" s="18" t="s">
        <v>366</v>
      </c>
      <c r="C6" s="25">
        <v>172430</v>
      </c>
      <c r="D6" s="28">
        <f>+C6/$C$5</f>
        <v>0.37723011627779784</v>
      </c>
    </row>
    <row r="7" spans="1:8" ht="17.25" customHeight="1">
      <c r="B7" s="31" t="s">
        <v>92</v>
      </c>
      <c r="C7" s="26">
        <v>88795</v>
      </c>
      <c r="D7" s="29">
        <f>+C7/$C$5</f>
        <v>0.19425939903083603</v>
      </c>
    </row>
    <row r="8" spans="1:8" ht="17.25" customHeight="1">
      <c r="B8" s="31" t="s">
        <v>93</v>
      </c>
      <c r="C8" s="26">
        <v>31828</v>
      </c>
      <c r="D8" s="29">
        <f>+C8/$C$5</f>
        <v>6.96310394994476E-2</v>
      </c>
    </row>
    <row r="9" spans="1:8" ht="17.25" customHeight="1">
      <c r="B9" s="31" t="s">
        <v>94</v>
      </c>
      <c r="C9" s="26">
        <v>29945</v>
      </c>
      <c r="D9" s="29">
        <f t="shared" ref="D9:D18" si="0">+C9/$C$5</f>
        <v>6.5511545739944652E-2</v>
      </c>
    </row>
    <row r="10" spans="1:8" ht="17.25" customHeight="1">
      <c r="B10" s="31" t="s">
        <v>95</v>
      </c>
      <c r="C10" s="26">
        <v>21862</v>
      </c>
      <c r="D10" s="29">
        <f>+C10/$C$5</f>
        <v>4.7828132007569545E-2</v>
      </c>
    </row>
    <row r="11" spans="1:8" ht="17.25" customHeight="1">
      <c r="B11" s="18" t="s">
        <v>367</v>
      </c>
      <c r="C11" s="25">
        <v>66228</v>
      </c>
      <c r="D11" s="28">
        <f>+C11/$C$5</f>
        <v>0.14488891805860926</v>
      </c>
    </row>
    <row r="12" spans="1:8" ht="17.25" customHeight="1">
      <c r="B12" s="31" t="s">
        <v>96</v>
      </c>
      <c r="C12" s="26">
        <v>40424</v>
      </c>
      <c r="D12" s="29">
        <f>+C12/$C$5</f>
        <v>8.843675822312648E-2</v>
      </c>
    </row>
    <row r="13" spans="1:8" ht="17.25" customHeight="1">
      <c r="B13" s="31" t="s">
        <v>97</v>
      </c>
      <c r="C13" s="26">
        <v>13887</v>
      </c>
      <c r="D13" s="29">
        <f t="shared" si="0"/>
        <v>3.0380993010205755E-2</v>
      </c>
    </row>
    <row r="14" spans="1:8" ht="17.25" customHeight="1">
      <c r="B14" s="31" t="s">
        <v>98</v>
      </c>
      <c r="C14" s="26">
        <v>11917</v>
      </c>
      <c r="D14" s="29">
        <f t="shared" si="0"/>
        <v>2.607116682527702E-2</v>
      </c>
    </row>
    <row r="15" spans="1:8" ht="17.25" customHeight="1">
      <c r="B15" s="18" t="s">
        <v>368</v>
      </c>
      <c r="C15" s="25">
        <v>218437</v>
      </c>
      <c r="D15" s="28">
        <f t="shared" si="0"/>
        <v>0.47788096566359289</v>
      </c>
    </row>
    <row r="16" spans="1:8" ht="17.25" customHeight="1">
      <c r="B16" s="31" t="s">
        <v>99</v>
      </c>
      <c r="C16" s="26">
        <v>30196</v>
      </c>
      <c r="D16" s="29">
        <f t="shared" si="0"/>
        <v>6.6060665725943185E-2</v>
      </c>
    </row>
    <row r="17" spans="1:18" ht="17.25" customHeight="1">
      <c r="B17" s="31" t="s">
        <v>100</v>
      </c>
      <c r="C17" s="26">
        <v>23890</v>
      </c>
      <c r="D17" s="29">
        <f t="shared" si="0"/>
        <v>5.226484647611547E-2</v>
      </c>
    </row>
    <row r="18" spans="1:18" ht="17.25" customHeight="1" thickBot="1">
      <c r="B18" s="32" t="s">
        <v>101</v>
      </c>
      <c r="C18" s="27">
        <v>164351</v>
      </c>
      <c r="D18" s="30">
        <f t="shared" si="0"/>
        <v>0.35955545346153428</v>
      </c>
    </row>
    <row r="21" spans="1:18" ht="12.75" thickBot="1">
      <c r="A21" s="410"/>
    </row>
    <row r="22" spans="1:18" ht="12.75" thickBot="1">
      <c r="B22" s="21" t="s">
        <v>102</v>
      </c>
      <c r="C22" s="22" t="s">
        <v>80</v>
      </c>
      <c r="D22" s="23" t="s">
        <v>81</v>
      </c>
    </row>
    <row r="23" spans="1:18">
      <c r="B23" s="17" t="s">
        <v>33</v>
      </c>
      <c r="C23" s="24">
        <f>+SUM(C24:C33)</f>
        <v>457095</v>
      </c>
      <c r="D23" s="28">
        <v>0.99999999999999989</v>
      </c>
    </row>
    <row r="24" spans="1:18">
      <c r="A24" s="2">
        <v>7</v>
      </c>
      <c r="B24" s="19" t="s">
        <v>64</v>
      </c>
      <c r="C24" s="26">
        <v>11917</v>
      </c>
      <c r="D24" s="29">
        <f>+C24/$C$23</f>
        <v>2.607116682527702E-2</v>
      </c>
      <c r="E24" s="406"/>
    </row>
    <row r="25" spans="1:18">
      <c r="A25" s="2">
        <v>6</v>
      </c>
      <c r="B25" s="19" t="s">
        <v>59</v>
      </c>
      <c r="C25" s="26">
        <v>13887</v>
      </c>
      <c r="D25" s="29">
        <f t="shared" ref="D25:D33" si="1">+C25/$C$23</f>
        <v>3.0380993010205755E-2</v>
      </c>
      <c r="E25" s="407"/>
    </row>
    <row r="26" spans="1:18">
      <c r="A26" s="2">
        <v>4</v>
      </c>
      <c r="B26" s="19" t="s">
        <v>48</v>
      </c>
      <c r="C26" s="26">
        <v>21862</v>
      </c>
      <c r="D26" s="29">
        <f t="shared" si="1"/>
        <v>4.7828132007569545E-2</v>
      </c>
      <c r="E26" s="407"/>
    </row>
    <row r="27" spans="1:18">
      <c r="A27" s="2">
        <v>9</v>
      </c>
      <c r="B27" s="19" t="s">
        <v>72</v>
      </c>
      <c r="C27" s="26">
        <v>23890</v>
      </c>
      <c r="D27" s="29">
        <f t="shared" si="1"/>
        <v>5.226484647611547E-2</v>
      </c>
      <c r="E27" s="407"/>
    </row>
    <row r="28" spans="1:18">
      <c r="A28" s="2">
        <v>3</v>
      </c>
      <c r="B28" s="19" t="s">
        <v>43</v>
      </c>
      <c r="C28" s="26">
        <v>29945</v>
      </c>
      <c r="D28" s="29">
        <f t="shared" si="1"/>
        <v>6.5511545739944652E-2</v>
      </c>
      <c r="E28" s="407"/>
    </row>
    <row r="29" spans="1:18">
      <c r="A29" s="2">
        <v>8</v>
      </c>
      <c r="B29" s="19" t="s">
        <v>68</v>
      </c>
      <c r="C29" s="26">
        <v>30196</v>
      </c>
      <c r="D29" s="29">
        <f t="shared" si="1"/>
        <v>6.6060665725943185E-2</v>
      </c>
      <c r="E29" s="407"/>
    </row>
    <row r="30" spans="1:18">
      <c r="A30" s="2">
        <v>2</v>
      </c>
      <c r="B30" s="19" t="s">
        <v>39</v>
      </c>
      <c r="C30" s="26">
        <v>31828</v>
      </c>
      <c r="D30" s="29">
        <f t="shared" si="1"/>
        <v>6.96310394994476E-2</v>
      </c>
      <c r="E30" s="407"/>
      <c r="G30" s="446" t="s">
        <v>359</v>
      </c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</row>
    <row r="31" spans="1:18">
      <c r="A31" s="2">
        <v>5</v>
      </c>
      <c r="B31" s="19" t="s">
        <v>54</v>
      </c>
      <c r="C31" s="26">
        <v>40424</v>
      </c>
      <c r="D31" s="29">
        <f t="shared" si="1"/>
        <v>8.843675822312648E-2</v>
      </c>
      <c r="E31" s="407"/>
      <c r="G31" s="445" t="s">
        <v>124</v>
      </c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</row>
    <row r="32" spans="1:18">
      <c r="A32" s="2">
        <v>1</v>
      </c>
      <c r="B32" s="19" t="s">
        <v>35</v>
      </c>
      <c r="C32" s="26">
        <v>88795</v>
      </c>
      <c r="D32" s="29">
        <f t="shared" si="1"/>
        <v>0.19425939903083603</v>
      </c>
      <c r="E32" s="407"/>
    </row>
    <row r="33" spans="1:8" ht="12.75" thickBot="1">
      <c r="A33" s="2">
        <v>10</v>
      </c>
      <c r="B33" s="20" t="s">
        <v>76</v>
      </c>
      <c r="C33" s="27">
        <v>164351</v>
      </c>
      <c r="D33" s="30">
        <f t="shared" si="1"/>
        <v>0.35955545346153428</v>
      </c>
      <c r="E33" s="407"/>
    </row>
    <row r="34" spans="1:8">
      <c r="E34" s="406"/>
    </row>
    <row r="36" spans="1:8">
      <c r="B36" s="408"/>
      <c r="C36" s="409"/>
      <c r="D36" s="408"/>
    </row>
    <row r="37" spans="1:8">
      <c r="C37"/>
      <c r="D37"/>
      <c r="E37"/>
      <c r="F37"/>
      <c r="G37"/>
      <c r="H37"/>
    </row>
    <row r="38" spans="1:8">
      <c r="C38"/>
      <c r="D38"/>
      <c r="E38"/>
      <c r="F38"/>
      <c r="G38"/>
      <c r="H38"/>
    </row>
    <row r="39" spans="1:8">
      <c r="C39"/>
      <c r="D39"/>
      <c r="E39"/>
      <c r="F39"/>
      <c r="G39"/>
      <c r="H39"/>
    </row>
    <row r="40" spans="1:8">
      <c r="C40"/>
      <c r="D40"/>
      <c r="E40"/>
      <c r="F40"/>
      <c r="G40"/>
      <c r="H40"/>
    </row>
    <row r="41" spans="1:8">
      <c r="C41"/>
      <c r="D41"/>
      <c r="E41"/>
      <c r="F41"/>
      <c r="G41"/>
      <c r="H41"/>
    </row>
    <row r="42" spans="1:8">
      <c r="C42"/>
      <c r="D42"/>
      <c r="E42"/>
      <c r="F42"/>
      <c r="G42"/>
      <c r="H42"/>
    </row>
    <row r="43" spans="1:8">
      <c r="C43"/>
      <c r="D43"/>
      <c r="E43"/>
      <c r="F43"/>
      <c r="G43"/>
      <c r="H43"/>
    </row>
    <row r="44" spans="1:8">
      <c r="C44"/>
      <c r="D44"/>
      <c r="E44"/>
      <c r="F44"/>
      <c r="G44"/>
      <c r="H44"/>
    </row>
    <row r="45" spans="1:8">
      <c r="C45"/>
      <c r="D45"/>
      <c r="E45"/>
      <c r="F45"/>
      <c r="G45"/>
      <c r="H45"/>
    </row>
    <row r="46" spans="1:8">
      <c r="C46"/>
      <c r="D46"/>
      <c r="E46"/>
      <c r="F46"/>
      <c r="G46"/>
      <c r="H46"/>
    </row>
    <row r="47" spans="1:8">
      <c r="C47"/>
      <c r="D47"/>
      <c r="E47"/>
      <c r="F47"/>
      <c r="G47"/>
      <c r="H47"/>
    </row>
    <row r="48" spans="1:8">
      <c r="C48"/>
      <c r="D48"/>
      <c r="E48"/>
      <c r="F48"/>
      <c r="G48"/>
      <c r="H48"/>
    </row>
    <row r="49" spans="3:8">
      <c r="C49"/>
      <c r="D49"/>
      <c r="E49"/>
      <c r="F49"/>
      <c r="G49"/>
      <c r="H49"/>
    </row>
  </sheetData>
  <sortState ref="F39:G48">
    <sortCondition ref="F39:F48"/>
  </sortState>
  <mergeCells count="4">
    <mergeCell ref="B1:D1"/>
    <mergeCell ref="B2:D2"/>
    <mergeCell ref="G30:R30"/>
    <mergeCell ref="G31:R31"/>
  </mergeCells>
  <pageMargins left="0.7" right="0.7" top="0.75" bottom="0.75" header="0.3" footer="0.3"/>
  <pageSetup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sheetPr>
    <tabColor rgb="FF7030A0"/>
  </sheetPr>
  <dimension ref="B1:M37"/>
  <sheetViews>
    <sheetView showGridLines="0" workbookViewId="0">
      <selection activeCell="B6" sqref="B6"/>
    </sheetView>
  </sheetViews>
  <sheetFormatPr baseColWidth="10" defaultRowHeight="15"/>
  <cols>
    <col min="1" max="1" width="12" style="302"/>
    <col min="2" max="2" width="30.33203125" style="302" bestFit="1" customWidth="1"/>
    <col min="3" max="3" width="16.5" style="302" customWidth="1"/>
    <col min="4" max="16384" width="12" style="302"/>
  </cols>
  <sheetData>
    <row r="1" spans="2:6">
      <c r="B1" s="533" t="s">
        <v>337</v>
      </c>
      <c r="C1" s="533"/>
      <c r="D1" s="533"/>
      <c r="E1" s="533"/>
    </row>
    <row r="2" spans="2:6">
      <c r="B2" s="534" t="s">
        <v>338</v>
      </c>
      <c r="C2" s="534"/>
      <c r="D2" s="534"/>
      <c r="E2" s="534"/>
    </row>
    <row r="3" spans="2:6" ht="15.75" thickBot="1"/>
    <row r="4" spans="2:6" ht="15.75" thickBot="1">
      <c r="B4" s="595" t="s">
        <v>79</v>
      </c>
      <c r="C4" s="597" t="s">
        <v>31</v>
      </c>
      <c r="D4" s="601" t="s">
        <v>108</v>
      </c>
      <c r="E4" s="600"/>
      <c r="F4" s="215"/>
    </row>
    <row r="5" spans="2:6" ht="25.5" thickBot="1">
      <c r="B5" s="596"/>
      <c r="C5" s="598"/>
      <c r="D5" s="369" t="s">
        <v>77</v>
      </c>
      <c r="E5" s="370" t="s">
        <v>78</v>
      </c>
      <c r="F5" s="215"/>
    </row>
    <row r="6" spans="2:6">
      <c r="B6" s="200" t="s">
        <v>394</v>
      </c>
      <c r="C6" s="216">
        <f>+SUM(C7:C9)</f>
        <v>164351.08970099621</v>
      </c>
      <c r="D6" s="216">
        <f>+SUM(D7:D9)</f>
        <v>58396</v>
      </c>
      <c r="E6" s="238">
        <f>+SUM(E7:E9)</f>
        <v>105955.08970099622</v>
      </c>
      <c r="F6" s="215"/>
    </row>
    <row r="7" spans="2:6" ht="15.75" customHeight="1">
      <c r="B7" s="202" t="s">
        <v>210</v>
      </c>
      <c r="C7" s="218">
        <f>+SUM(D7:E7)</f>
        <v>134114.04599185716</v>
      </c>
      <c r="D7" s="218">
        <v>49808.293705811346</v>
      </c>
      <c r="E7" s="219">
        <v>84305.752286045812</v>
      </c>
    </row>
    <row r="8" spans="2:6">
      <c r="B8" s="202" t="s">
        <v>211</v>
      </c>
      <c r="C8" s="218">
        <f>+SUM(D8:E8)</f>
        <v>23160.857313229688</v>
      </c>
      <c r="D8" s="218">
        <v>4979.6209691326094</v>
      </c>
      <c r="E8" s="219">
        <v>18181.236344097077</v>
      </c>
    </row>
    <row r="9" spans="2:6" ht="15.75" thickBot="1">
      <c r="B9" s="204" t="s">
        <v>212</v>
      </c>
      <c r="C9" s="220">
        <f>+SUM(D9:E9)</f>
        <v>7076.1863959093771</v>
      </c>
      <c r="D9" s="220">
        <v>3608.085325056044</v>
      </c>
      <c r="E9" s="221">
        <v>3468.1010708533327</v>
      </c>
    </row>
    <row r="10" spans="2:6" ht="8.25" customHeight="1"/>
    <row r="11" spans="2:6" ht="22.5" customHeight="1">
      <c r="B11" s="544"/>
      <c r="C11" s="544"/>
      <c r="D11" s="544"/>
      <c r="E11" s="544"/>
    </row>
    <row r="12" spans="2:6">
      <c r="B12" s="320"/>
    </row>
    <row r="13" spans="2:6">
      <c r="B13" s="320"/>
    </row>
    <row r="14" spans="2:6" ht="24.75">
      <c r="B14" s="321"/>
      <c r="C14" s="223" t="s">
        <v>31</v>
      </c>
      <c r="D14" s="243" t="s">
        <v>77</v>
      </c>
      <c r="E14" s="245" t="s">
        <v>78</v>
      </c>
    </row>
    <row r="15" spans="2:6">
      <c r="B15" s="322" t="s">
        <v>210</v>
      </c>
      <c r="C15" s="323">
        <f>+C7/$C$6</f>
        <v>0.81602164144972034</v>
      </c>
      <c r="D15" s="323">
        <f>+D7/$D$6</f>
        <v>0.85294016209691326</v>
      </c>
      <c r="E15" s="323">
        <f>+E7/$E$6</f>
        <v>0.79567439869057222</v>
      </c>
    </row>
    <row r="16" spans="2:6">
      <c r="B16" s="322" t="s">
        <v>211</v>
      </c>
      <c r="C16" s="323">
        <f>+C8/$C$6</f>
        <v>0.14092305293117444</v>
      </c>
      <c r="D16" s="323">
        <f>+D8/$D$6</f>
        <v>8.5273322986721856E-2</v>
      </c>
      <c r="E16" s="323">
        <f>+E8/$E$6</f>
        <v>0.17159379880102288</v>
      </c>
    </row>
    <row r="17" spans="2:13">
      <c r="B17" s="322" t="s">
        <v>212</v>
      </c>
      <c r="C17" s="323">
        <f t="shared" ref="C17" si="0">+C9/$C$6</f>
        <v>4.3055305619105276E-2</v>
      </c>
      <c r="D17" s="323">
        <f t="shared" ref="D17" si="1">+D9/$D$6</f>
        <v>6.1786514916364887E-2</v>
      </c>
      <c r="E17" s="323">
        <f t="shared" ref="E17" si="2">+E9/$E$6</f>
        <v>3.2731802508404885E-2</v>
      </c>
    </row>
    <row r="21" spans="2:13" ht="8.25" customHeight="1"/>
    <row r="22" spans="2:13" ht="23.25" customHeight="1">
      <c r="H22" s="544"/>
      <c r="I22" s="544"/>
      <c r="J22" s="544"/>
      <c r="K22" s="544"/>
      <c r="L22" s="544"/>
      <c r="M22" s="544"/>
    </row>
    <row r="37" spans="2:5" ht="24.75" customHeight="1">
      <c r="B37" s="535"/>
      <c r="C37" s="535"/>
      <c r="D37" s="535"/>
      <c r="E37" s="535"/>
    </row>
  </sheetData>
  <mergeCells count="8">
    <mergeCell ref="H22:M22"/>
    <mergeCell ref="B37:E37"/>
    <mergeCell ref="B1:E1"/>
    <mergeCell ref="B2:E2"/>
    <mergeCell ref="B4:B5"/>
    <mergeCell ref="C4:C5"/>
    <mergeCell ref="D4:E4"/>
    <mergeCell ref="B11:E11"/>
  </mergeCells>
  <pageMargins left="0.7" right="0.7" top="0.75" bottom="0.75" header="0.3" footer="0.3"/>
  <pageSetup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sheetPr>
    <tabColor rgb="FF7030A0"/>
  </sheetPr>
  <dimension ref="B1:M52"/>
  <sheetViews>
    <sheetView showGridLines="0" workbookViewId="0">
      <selection activeCell="B6" sqref="B6"/>
    </sheetView>
  </sheetViews>
  <sheetFormatPr baseColWidth="10" defaultRowHeight="15"/>
  <cols>
    <col min="1" max="1" width="12" style="302"/>
    <col min="2" max="2" width="20.83203125" style="317" customWidth="1"/>
    <col min="3" max="3" width="15.1640625" style="317" customWidth="1"/>
    <col min="4" max="5" width="15.83203125" style="302" customWidth="1"/>
    <col min="6" max="16384" width="12" style="302"/>
  </cols>
  <sheetData>
    <row r="1" spans="2:7">
      <c r="B1" s="533" t="s">
        <v>339</v>
      </c>
      <c r="C1" s="533"/>
      <c r="D1" s="533"/>
      <c r="E1" s="533"/>
    </row>
    <row r="2" spans="2:7">
      <c r="B2" s="534" t="s">
        <v>340</v>
      </c>
      <c r="C2" s="534"/>
      <c r="D2" s="534"/>
      <c r="E2" s="534"/>
      <c r="F2" s="198"/>
      <c r="G2" s="199"/>
    </row>
    <row r="3" spans="2:7" ht="15.75" thickBot="1">
      <c r="B3" s="463"/>
      <c r="C3" s="463"/>
      <c r="D3" s="463"/>
      <c r="E3" s="463"/>
      <c r="F3" s="463"/>
      <c r="G3" s="199"/>
    </row>
    <row r="4" spans="2:7" ht="15.75" thickBot="1">
      <c r="B4" s="595" t="s">
        <v>85</v>
      </c>
      <c r="C4" s="597" t="s">
        <v>31</v>
      </c>
      <c r="D4" s="601" t="s">
        <v>108</v>
      </c>
      <c r="E4" s="600"/>
      <c r="G4" s="199"/>
    </row>
    <row r="5" spans="2:7" ht="25.5" thickBot="1">
      <c r="B5" s="596"/>
      <c r="C5" s="598"/>
      <c r="D5" s="368" t="s">
        <v>77</v>
      </c>
      <c r="E5" s="369" t="s">
        <v>78</v>
      </c>
      <c r="G5" s="199"/>
    </row>
    <row r="6" spans="2:7" ht="16.5" customHeight="1">
      <c r="B6" s="200" t="s">
        <v>394</v>
      </c>
      <c r="C6" s="76">
        <f t="shared" ref="C6:C17" si="0">+SUM(D6:E6)</f>
        <v>164351</v>
      </c>
      <c r="D6" s="76">
        <f>+SUM(D7:D17)</f>
        <v>58396</v>
      </c>
      <c r="E6" s="201">
        <f t="shared" ref="E6" si="1">+SUM(E7:E17)</f>
        <v>105955</v>
      </c>
      <c r="G6" s="199"/>
    </row>
    <row r="7" spans="2:7" ht="18.75" customHeight="1">
      <c r="B7" s="202" t="s">
        <v>1</v>
      </c>
      <c r="C7" s="74">
        <f t="shared" si="0"/>
        <v>100643</v>
      </c>
      <c r="D7" s="74">
        <v>27945</v>
      </c>
      <c r="E7" s="203">
        <v>72698</v>
      </c>
      <c r="F7" s="74"/>
      <c r="G7" s="199"/>
    </row>
    <row r="8" spans="2:7" ht="18.75" customHeight="1">
      <c r="B8" s="202" t="s">
        <v>2</v>
      </c>
      <c r="C8" s="74">
        <f t="shared" si="0"/>
        <v>26897</v>
      </c>
      <c r="D8" s="74">
        <v>10681</v>
      </c>
      <c r="E8" s="203">
        <v>16216</v>
      </c>
      <c r="F8" s="74"/>
      <c r="G8" s="199"/>
    </row>
    <row r="9" spans="2:7" ht="18.75" customHeight="1">
      <c r="B9" s="202" t="s">
        <v>3</v>
      </c>
      <c r="C9" s="74">
        <f t="shared" si="0"/>
        <v>15660</v>
      </c>
      <c r="D9" s="74">
        <v>7831</v>
      </c>
      <c r="E9" s="203">
        <v>7829</v>
      </c>
      <c r="F9" s="74"/>
      <c r="G9" s="199"/>
    </row>
    <row r="10" spans="2:7" ht="18.75" customHeight="1">
      <c r="B10" s="202" t="s">
        <v>4</v>
      </c>
      <c r="C10" s="74">
        <f t="shared" si="0"/>
        <v>3438</v>
      </c>
      <c r="D10" s="74">
        <v>1401</v>
      </c>
      <c r="E10" s="203">
        <v>2037</v>
      </c>
      <c r="F10" s="74"/>
      <c r="G10" s="199"/>
    </row>
    <row r="11" spans="2:7" ht="18.75" customHeight="1">
      <c r="B11" s="202" t="s">
        <v>5</v>
      </c>
      <c r="C11" s="74">
        <f t="shared" si="0"/>
        <v>1668</v>
      </c>
      <c r="D11" s="74">
        <v>856</v>
      </c>
      <c r="E11" s="203">
        <v>812</v>
      </c>
      <c r="F11" s="74"/>
      <c r="G11" s="199"/>
    </row>
    <row r="12" spans="2:7" ht="18.75" customHeight="1">
      <c r="B12" s="202" t="s">
        <v>6</v>
      </c>
      <c r="C12" s="74">
        <f t="shared" si="0"/>
        <v>1420</v>
      </c>
      <c r="D12" s="74">
        <v>871</v>
      </c>
      <c r="E12" s="203">
        <v>549</v>
      </c>
      <c r="F12" s="74"/>
      <c r="G12" s="199"/>
    </row>
    <row r="13" spans="2:7" ht="18.75" customHeight="1">
      <c r="B13" s="202" t="s">
        <v>7</v>
      </c>
      <c r="C13" s="74">
        <f t="shared" si="0"/>
        <v>1059</v>
      </c>
      <c r="D13" s="74">
        <v>574</v>
      </c>
      <c r="E13" s="203">
        <v>485</v>
      </c>
      <c r="F13" s="74"/>
      <c r="G13" s="199"/>
    </row>
    <row r="14" spans="2:7" ht="18.75" customHeight="1">
      <c r="B14" s="202" t="s">
        <v>8</v>
      </c>
      <c r="C14" s="74">
        <f t="shared" si="0"/>
        <v>183</v>
      </c>
      <c r="D14" s="74">
        <v>120</v>
      </c>
      <c r="E14" s="203">
        <v>63</v>
      </c>
      <c r="F14" s="74"/>
      <c r="G14" s="199"/>
    </row>
    <row r="15" spans="2:7" ht="18.75" customHeight="1">
      <c r="B15" s="202" t="s">
        <v>9</v>
      </c>
      <c r="C15" s="74">
        <f t="shared" si="0"/>
        <v>101</v>
      </c>
      <c r="D15" s="74">
        <v>73</v>
      </c>
      <c r="E15" s="203">
        <v>28</v>
      </c>
      <c r="F15" s="74"/>
      <c r="G15" s="199"/>
    </row>
    <row r="16" spans="2:7" ht="18.75" customHeight="1">
      <c r="B16" s="202" t="s">
        <v>10</v>
      </c>
      <c r="C16" s="74">
        <f t="shared" si="0"/>
        <v>336</v>
      </c>
      <c r="D16" s="74">
        <v>247</v>
      </c>
      <c r="E16" s="203">
        <v>89</v>
      </c>
      <c r="F16" s="74"/>
      <c r="G16" s="199"/>
    </row>
    <row r="17" spans="2:13" ht="15.75" thickBot="1">
      <c r="B17" s="204" t="s">
        <v>11</v>
      </c>
      <c r="C17" s="205">
        <f t="shared" si="0"/>
        <v>12946</v>
      </c>
      <c r="D17" s="205">
        <v>7797</v>
      </c>
      <c r="E17" s="206">
        <v>5149</v>
      </c>
      <c r="G17" s="199"/>
    </row>
    <row r="18" spans="2:13" ht="9" customHeight="1">
      <c r="G18" s="199"/>
    </row>
    <row r="19" spans="2:13" ht="24.75" customHeight="1">
      <c r="B19" s="535" t="s">
        <v>373</v>
      </c>
      <c r="C19" s="535"/>
      <c r="D19" s="535"/>
      <c r="E19" s="535"/>
      <c r="H19" s="535" t="s">
        <v>390</v>
      </c>
      <c r="I19" s="535"/>
      <c r="J19" s="535"/>
      <c r="K19" s="535"/>
      <c r="L19" s="535"/>
      <c r="M19" s="535"/>
    </row>
    <row r="22" spans="2:13" ht="15.75" thickBot="1"/>
    <row r="23" spans="2:13" ht="15.75" thickBot="1">
      <c r="B23" s="465" t="s">
        <v>85</v>
      </c>
      <c r="C23" s="467" t="s">
        <v>31</v>
      </c>
      <c r="D23" s="469" t="s">
        <v>108</v>
      </c>
      <c r="E23" s="471"/>
    </row>
    <row r="24" spans="2:13">
      <c r="B24" s="466"/>
      <c r="C24" s="468"/>
      <c r="D24" s="243"/>
      <c r="E24" s="245"/>
    </row>
    <row r="25" spans="2:13">
      <c r="B25" s="209" t="s">
        <v>31</v>
      </c>
      <c r="C25" s="324">
        <f>SUM(C26:C36)</f>
        <v>1</v>
      </c>
      <c r="D25" s="324">
        <f>SUM(D26:D36)</f>
        <v>0.99999999999999989</v>
      </c>
      <c r="E25" s="324">
        <f>+E6/E6</f>
        <v>1</v>
      </c>
    </row>
    <row r="26" spans="2:13">
      <c r="B26" s="211" t="s">
        <v>11</v>
      </c>
      <c r="C26" s="325">
        <f>+C17/$C$6</f>
        <v>7.8770436443952277E-2</v>
      </c>
      <c r="D26" s="325">
        <f>+D17/$D$6</f>
        <v>0.13351941913829715</v>
      </c>
      <c r="E26" s="325">
        <f>+E17/$E$6</f>
        <v>4.8596102118824029E-2</v>
      </c>
    </row>
    <row r="27" spans="2:13">
      <c r="B27" s="211" t="s">
        <v>10</v>
      </c>
      <c r="C27" s="325">
        <f>+C16/$C$6</f>
        <v>2.0444049625496651E-3</v>
      </c>
      <c r="D27" s="325">
        <f>+D16/$D$6</f>
        <v>4.2297417631344614E-3</v>
      </c>
      <c r="E27" s="325">
        <f>+E16/$E$6</f>
        <v>8.3997923646831197E-4</v>
      </c>
    </row>
    <row r="28" spans="2:13">
      <c r="B28" s="211" t="s">
        <v>9</v>
      </c>
      <c r="C28" s="325">
        <f>+C15/$C$6</f>
        <v>6.1453839648070285E-4</v>
      </c>
      <c r="D28" s="325">
        <f>+D15/$D$6</f>
        <v>1.2500856223028975E-3</v>
      </c>
      <c r="E28" s="325">
        <f>+E15/$E$6</f>
        <v>2.6426313057430044E-4</v>
      </c>
    </row>
    <row r="29" spans="2:13">
      <c r="B29" s="211" t="s">
        <v>8</v>
      </c>
      <c r="C29" s="325">
        <f>+C14/$C$6</f>
        <v>1.1134705599600853E-3</v>
      </c>
      <c r="D29" s="325">
        <f>+D14/$D$6</f>
        <v>2.0549352695390095E-3</v>
      </c>
      <c r="E29" s="325">
        <f>+E14/$E$6</f>
        <v>5.9459204379217596E-4</v>
      </c>
    </row>
    <row r="30" spans="2:13">
      <c r="B30" s="211" t="s">
        <v>7</v>
      </c>
      <c r="C30" s="325">
        <f>+C13/$C$6</f>
        <v>6.4435263551788548E-3</v>
      </c>
      <c r="D30" s="325">
        <f>+D13/$D$6</f>
        <v>9.8294403726282616E-3</v>
      </c>
      <c r="E30" s="325">
        <f>+E13/$E$6</f>
        <v>4.5774149403048463E-3</v>
      </c>
    </row>
    <row r="31" spans="2:13" ht="17.25" customHeight="1">
      <c r="B31" s="211" t="s">
        <v>6</v>
      </c>
      <c r="C31" s="325">
        <f>+C12/$C$6</f>
        <v>8.6400447822039417E-3</v>
      </c>
      <c r="D31" s="325">
        <f>+D12/$D$6</f>
        <v>1.491540516473731E-2</v>
      </c>
      <c r="E31" s="325">
        <f>+E12/$E$6</f>
        <v>5.1814449530461042E-3</v>
      </c>
    </row>
    <row r="32" spans="2:13">
      <c r="B32" s="211" t="s">
        <v>5</v>
      </c>
      <c r="C32" s="325">
        <f>+C11/$C$6</f>
        <v>1.0149010349800123E-2</v>
      </c>
      <c r="D32" s="325">
        <f>+D11/$D$6</f>
        <v>1.4658538256044934E-2</v>
      </c>
      <c r="E32" s="325">
        <f>+E11/$E$6</f>
        <v>7.6636307866547121E-3</v>
      </c>
    </row>
    <row r="33" spans="2:8">
      <c r="B33" s="211" t="s">
        <v>4</v>
      </c>
      <c r="C33" s="325">
        <f>+C10/$C$6</f>
        <v>2.0918643634659964E-2</v>
      </c>
      <c r="D33" s="325">
        <f>+D10/$D$6</f>
        <v>2.3991369271867936E-2</v>
      </c>
      <c r="E33" s="325">
        <f>+E10/$E$6</f>
        <v>1.9225142749280354E-2</v>
      </c>
    </row>
    <row r="34" spans="2:8">
      <c r="B34" s="211" t="s">
        <v>3</v>
      </c>
      <c r="C34" s="325">
        <f>+C9/$C$6</f>
        <v>9.5283874147404038E-2</v>
      </c>
      <c r="D34" s="325">
        <f>+D9/$D$6</f>
        <v>0.13410165079799985</v>
      </c>
      <c r="E34" s="325">
        <f>+E9/$E$6</f>
        <v>7.3889858902364214E-2</v>
      </c>
    </row>
    <row r="35" spans="2:8">
      <c r="B35" s="211" t="s">
        <v>2</v>
      </c>
      <c r="C35" s="325">
        <f>+C8/$C$6</f>
        <v>0.16365583415981649</v>
      </c>
      <c r="D35" s="325">
        <f>+D8/$D$6</f>
        <v>0.18290636344955133</v>
      </c>
      <c r="E35" s="325">
        <f>+E8/$E$6</f>
        <v>0.15304610447831626</v>
      </c>
    </row>
    <row r="36" spans="2:8">
      <c r="B36" s="211" t="s">
        <v>1</v>
      </c>
      <c r="C36" s="325">
        <f>+C7/$C$6</f>
        <v>0.61236621620799392</v>
      </c>
      <c r="D36" s="325">
        <f>+D7/$D$6</f>
        <v>0.47854305089389682</v>
      </c>
      <c r="E36" s="325">
        <f>+E7/$E$6</f>
        <v>0.68612146666037466</v>
      </c>
    </row>
    <row r="38" spans="2:8" ht="15.75" thickBot="1">
      <c r="H38" s="320" t="s">
        <v>208</v>
      </c>
    </row>
    <row r="39" spans="2:8" ht="15.75" thickBot="1">
      <c r="B39" s="465" t="s">
        <v>85</v>
      </c>
      <c r="C39" s="467" t="s">
        <v>31</v>
      </c>
      <c r="D39" s="469" t="s">
        <v>108</v>
      </c>
      <c r="E39" s="471"/>
    </row>
    <row r="40" spans="2:8">
      <c r="B40" s="466"/>
      <c r="C40" s="468"/>
      <c r="D40" s="243"/>
      <c r="E40" s="245"/>
    </row>
    <row r="41" spans="2:8">
      <c r="B41" s="209" t="s">
        <v>31</v>
      </c>
      <c r="C41" s="324">
        <f>SUM(C42:C52)</f>
        <v>1</v>
      </c>
      <c r="D41" s="324">
        <f>SUM(D42:D52)</f>
        <v>1</v>
      </c>
      <c r="E41" s="324">
        <f t="shared" ref="E41" si="2">SUM(E42:E52)</f>
        <v>0.99999999999999978</v>
      </c>
    </row>
    <row r="42" spans="2:8">
      <c r="B42" s="211" t="s">
        <v>1</v>
      </c>
      <c r="C42" s="325">
        <f>+C7/$C$6</f>
        <v>0.61236621620799392</v>
      </c>
      <c r="D42" s="325">
        <f>+D7/$D$6</f>
        <v>0.47854305089389682</v>
      </c>
      <c r="E42" s="325">
        <f>+E7/$E$6</f>
        <v>0.68612146666037466</v>
      </c>
    </row>
    <row r="43" spans="2:8">
      <c r="B43" s="211" t="s">
        <v>2</v>
      </c>
      <c r="C43" s="325">
        <f t="shared" ref="C43:C52" si="3">+C8/$C$6</f>
        <v>0.16365583415981649</v>
      </c>
      <c r="D43" s="325">
        <f t="shared" ref="D43:D52" si="4">+D8/$D$6</f>
        <v>0.18290636344955133</v>
      </c>
      <c r="E43" s="325">
        <f t="shared" ref="E43:E52" si="5">+E8/$E$6</f>
        <v>0.15304610447831626</v>
      </c>
    </row>
    <row r="44" spans="2:8">
      <c r="B44" s="211" t="s">
        <v>3</v>
      </c>
      <c r="C44" s="325">
        <f t="shared" si="3"/>
        <v>9.5283874147404038E-2</v>
      </c>
      <c r="D44" s="325">
        <f t="shared" si="4"/>
        <v>0.13410165079799985</v>
      </c>
      <c r="E44" s="325">
        <f t="shared" si="5"/>
        <v>7.3889858902364214E-2</v>
      </c>
    </row>
    <row r="45" spans="2:8">
      <c r="B45" s="211" t="s">
        <v>4</v>
      </c>
      <c r="C45" s="325">
        <f t="shared" si="3"/>
        <v>2.0918643634659964E-2</v>
      </c>
      <c r="D45" s="325">
        <f t="shared" si="4"/>
        <v>2.3991369271867936E-2</v>
      </c>
      <c r="E45" s="325">
        <f t="shared" si="5"/>
        <v>1.9225142749280354E-2</v>
      </c>
    </row>
    <row r="46" spans="2:8">
      <c r="B46" s="211" t="s">
        <v>5</v>
      </c>
      <c r="C46" s="325">
        <f t="shared" si="3"/>
        <v>1.0149010349800123E-2</v>
      </c>
      <c r="D46" s="325">
        <f t="shared" si="4"/>
        <v>1.4658538256044934E-2</v>
      </c>
      <c r="E46" s="325">
        <f t="shared" si="5"/>
        <v>7.6636307866547121E-3</v>
      </c>
    </row>
    <row r="47" spans="2:8">
      <c r="B47" s="211" t="s">
        <v>6</v>
      </c>
      <c r="C47" s="325">
        <f t="shared" si="3"/>
        <v>8.6400447822039417E-3</v>
      </c>
      <c r="D47" s="325">
        <f t="shared" si="4"/>
        <v>1.491540516473731E-2</v>
      </c>
      <c r="E47" s="325">
        <f t="shared" si="5"/>
        <v>5.1814449530461042E-3</v>
      </c>
    </row>
    <row r="48" spans="2:8">
      <c r="B48" s="211" t="s">
        <v>7</v>
      </c>
      <c r="C48" s="325">
        <f t="shared" si="3"/>
        <v>6.4435263551788548E-3</v>
      </c>
      <c r="D48" s="325">
        <f t="shared" si="4"/>
        <v>9.8294403726282616E-3</v>
      </c>
      <c r="E48" s="325">
        <f t="shared" si="5"/>
        <v>4.5774149403048463E-3</v>
      </c>
    </row>
    <row r="49" spans="2:5">
      <c r="B49" s="211" t="s">
        <v>8</v>
      </c>
      <c r="C49" s="325">
        <f t="shared" si="3"/>
        <v>1.1134705599600853E-3</v>
      </c>
      <c r="D49" s="325">
        <f t="shared" si="4"/>
        <v>2.0549352695390095E-3</v>
      </c>
      <c r="E49" s="325">
        <f t="shared" si="5"/>
        <v>5.9459204379217596E-4</v>
      </c>
    </row>
    <row r="50" spans="2:5">
      <c r="B50" s="211" t="s">
        <v>9</v>
      </c>
      <c r="C50" s="325">
        <f t="shared" si="3"/>
        <v>6.1453839648070285E-4</v>
      </c>
      <c r="D50" s="325">
        <f t="shared" si="4"/>
        <v>1.2500856223028975E-3</v>
      </c>
      <c r="E50" s="325">
        <f t="shared" si="5"/>
        <v>2.6426313057430044E-4</v>
      </c>
    </row>
    <row r="51" spans="2:5">
      <c r="B51" s="211" t="s">
        <v>10</v>
      </c>
      <c r="C51" s="325">
        <f t="shared" si="3"/>
        <v>2.0444049625496651E-3</v>
      </c>
      <c r="D51" s="325">
        <f t="shared" si="4"/>
        <v>4.2297417631344614E-3</v>
      </c>
      <c r="E51" s="325">
        <f t="shared" si="5"/>
        <v>8.3997923646831197E-4</v>
      </c>
    </row>
    <row r="52" spans="2:5">
      <c r="B52" s="211" t="s">
        <v>11</v>
      </c>
      <c r="C52" s="325">
        <f t="shared" si="3"/>
        <v>7.8770436443952277E-2</v>
      </c>
      <c r="D52" s="325">
        <f t="shared" si="4"/>
        <v>0.13351941913829715</v>
      </c>
      <c r="E52" s="325">
        <f t="shared" si="5"/>
        <v>4.8596102118824029E-2</v>
      </c>
    </row>
  </sheetData>
  <mergeCells count="14">
    <mergeCell ref="H19:M19"/>
    <mergeCell ref="B23:B24"/>
    <mergeCell ref="C23:C24"/>
    <mergeCell ref="D23:E23"/>
    <mergeCell ref="B39:B40"/>
    <mergeCell ref="C39:C40"/>
    <mergeCell ref="D39:E39"/>
    <mergeCell ref="B19:E19"/>
    <mergeCell ref="B1:E1"/>
    <mergeCell ref="B2:E2"/>
    <mergeCell ref="B3:F3"/>
    <mergeCell ref="B4:B5"/>
    <mergeCell ref="C4:C5"/>
    <mergeCell ref="D4:E4"/>
  </mergeCells>
  <pageMargins left="0.7" right="0.7" top="0.75" bottom="0.75" header="0.3" footer="0.3"/>
  <pageSetup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C6"/>
  <sheetViews>
    <sheetView showGridLines="0" workbookViewId="0">
      <selection activeCell="O21" sqref="O21"/>
    </sheetView>
  </sheetViews>
  <sheetFormatPr baseColWidth="10" defaultRowHeight="11.25"/>
  <sheetData>
    <row r="6" spans="3:3" ht="75">
      <c r="C6" s="167" t="s">
        <v>302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38"/>
  <sheetViews>
    <sheetView showGridLines="0" workbookViewId="0">
      <selection activeCell="I16" sqref="I16"/>
    </sheetView>
  </sheetViews>
  <sheetFormatPr baseColWidth="10" defaultColWidth="9.33203125" defaultRowHeight="11.25"/>
  <cols>
    <col min="1" max="1" width="21.6640625" customWidth="1"/>
    <col min="2" max="2" width="33.5" customWidth="1"/>
    <col min="3" max="3" width="18" bestFit="1" customWidth="1"/>
    <col min="4" max="4" width="17.83203125" bestFit="1" customWidth="1"/>
    <col min="5" max="5" width="17.83203125" customWidth="1"/>
    <col min="6" max="6" width="17.83203125" bestFit="1" customWidth="1"/>
    <col min="8" max="8" width="11.6640625" bestFit="1" customWidth="1"/>
  </cols>
  <sheetData>
    <row r="1" spans="1:6" ht="12">
      <c r="A1" s="441"/>
      <c r="B1" s="446" t="s">
        <v>113</v>
      </c>
      <c r="C1" s="446"/>
      <c r="D1" s="446"/>
      <c r="E1" s="446"/>
      <c r="F1" s="446"/>
    </row>
    <row r="2" spans="1:6" ht="12">
      <c r="A2" s="442"/>
      <c r="B2" s="445" t="s">
        <v>105</v>
      </c>
      <c r="C2" s="445"/>
      <c r="D2" s="445"/>
      <c r="E2" s="445"/>
      <c r="F2" s="445"/>
    </row>
    <row r="3" spans="1:6" ht="12" thickBot="1">
      <c r="A3" s="441"/>
    </row>
    <row r="4" spans="1:6" ht="12.75" thickBot="1">
      <c r="B4" s="607" t="s">
        <v>32</v>
      </c>
      <c r="C4" s="605" t="s">
        <v>31</v>
      </c>
      <c r="D4" s="602" t="s">
        <v>79</v>
      </c>
      <c r="E4" s="603"/>
      <c r="F4" s="604"/>
    </row>
    <row r="5" spans="1:6" ht="24.75" thickBot="1">
      <c r="B5" s="608"/>
      <c r="C5" s="606"/>
      <c r="D5" s="115" t="s">
        <v>82</v>
      </c>
      <c r="E5" s="115" t="s">
        <v>362</v>
      </c>
      <c r="F5" s="115" t="s">
        <v>83</v>
      </c>
    </row>
    <row r="6" spans="1:6" ht="19.5" customHeight="1">
      <c r="B6" s="116" t="s">
        <v>31</v>
      </c>
      <c r="C6" s="117">
        <f>+SUM(D6:F6)</f>
        <v>457095</v>
      </c>
      <c r="D6" s="117">
        <v>360113</v>
      </c>
      <c r="E6" s="117">
        <v>75295</v>
      </c>
      <c r="F6" s="83">
        <v>21687</v>
      </c>
    </row>
    <row r="7" spans="1:6" ht="12">
      <c r="B7" s="118" t="s">
        <v>77</v>
      </c>
      <c r="C7" s="113">
        <v>58396</v>
      </c>
      <c r="D7" s="113">
        <v>49808.293705811346</v>
      </c>
      <c r="E7" s="113">
        <v>4979.6209691326094</v>
      </c>
      <c r="F7" s="119">
        <v>3608.085325056044</v>
      </c>
    </row>
    <row r="8" spans="1:6" ht="12">
      <c r="B8" s="118" t="s">
        <v>55</v>
      </c>
      <c r="C8" s="113">
        <v>7432.7500000000009</v>
      </c>
      <c r="D8" s="113">
        <v>4785.0895030340016</v>
      </c>
      <c r="E8" s="113">
        <v>1987.5091359029116</v>
      </c>
      <c r="F8" s="119">
        <v>660.15136106308694</v>
      </c>
    </row>
    <row r="9" spans="1:6" ht="12">
      <c r="B9" s="118" t="s">
        <v>60</v>
      </c>
      <c r="C9" s="113">
        <v>3132.8</v>
      </c>
      <c r="D9" s="113">
        <v>1606.3121912975303</v>
      </c>
      <c r="E9" s="113">
        <v>1246.4884359074874</v>
      </c>
      <c r="F9" s="119">
        <v>279.99937279498238</v>
      </c>
    </row>
    <row r="10" spans="1:6" ht="12">
      <c r="B10" s="118" t="s">
        <v>61</v>
      </c>
      <c r="C10" s="113">
        <v>7390.6666666666679</v>
      </c>
      <c r="D10" s="113">
        <v>4250.9947542375457</v>
      </c>
      <c r="E10" s="113">
        <v>2670.7380454228446</v>
      </c>
      <c r="F10" s="119">
        <v>468.93386700627673</v>
      </c>
    </row>
    <row r="11" spans="1:6" ht="12">
      <c r="B11" s="118" t="s">
        <v>49</v>
      </c>
      <c r="C11" s="113">
        <v>5087</v>
      </c>
      <c r="D11" s="113">
        <v>3598.9159785301404</v>
      </c>
      <c r="E11" s="113">
        <v>339.20334434351776</v>
      </c>
      <c r="F11" s="119">
        <v>1148.8806771263419</v>
      </c>
    </row>
    <row r="12" spans="1:6" ht="12">
      <c r="B12" s="118" t="s">
        <v>44</v>
      </c>
      <c r="C12" s="113">
        <v>11765.000000000002</v>
      </c>
      <c r="D12" s="113">
        <v>9066.1197616327117</v>
      </c>
      <c r="E12" s="113">
        <v>2574.9889224029193</v>
      </c>
      <c r="F12" s="119">
        <v>123.89131596436998</v>
      </c>
    </row>
    <row r="13" spans="1:6" ht="12">
      <c r="B13" s="118" t="s">
        <v>65</v>
      </c>
      <c r="C13" s="113">
        <v>2100</v>
      </c>
      <c r="D13" s="113">
        <v>1274.3158905424868</v>
      </c>
      <c r="E13" s="113">
        <v>621.02736437830049</v>
      </c>
      <c r="F13" s="119">
        <v>204.65674507921267</v>
      </c>
    </row>
    <row r="14" spans="1:6" ht="12">
      <c r="B14" s="118" t="s">
        <v>69</v>
      </c>
      <c r="C14" s="113">
        <v>4357.3902439024469</v>
      </c>
      <c r="D14" s="113">
        <v>2401.0134498177267</v>
      </c>
      <c r="E14" s="113">
        <v>1527.6593796751242</v>
      </c>
      <c r="F14" s="119">
        <v>428.71741440959619</v>
      </c>
    </row>
    <row r="15" spans="1:6" ht="12">
      <c r="B15" s="118" t="s">
        <v>36</v>
      </c>
      <c r="C15" s="113">
        <v>10287.068965517214</v>
      </c>
      <c r="D15" s="113">
        <v>9001.7582220211389</v>
      </c>
      <c r="E15" s="113">
        <v>1063.8329484755723</v>
      </c>
      <c r="F15" s="119">
        <v>221.47779502050227</v>
      </c>
    </row>
    <row r="16" spans="1:6" ht="12">
      <c r="B16" s="118" t="s">
        <v>62</v>
      </c>
      <c r="C16" s="113">
        <v>1564</v>
      </c>
      <c r="D16" s="113">
        <v>968.71630295250316</v>
      </c>
      <c r="E16" s="113">
        <v>335.28626444159181</v>
      </c>
      <c r="F16" s="119">
        <v>259.99743260590503</v>
      </c>
    </row>
    <row r="17" spans="2:6" ht="12">
      <c r="B17" s="118" t="s">
        <v>70</v>
      </c>
      <c r="C17" s="113">
        <v>12417</v>
      </c>
      <c r="D17" s="113">
        <v>9899.8758180628265</v>
      </c>
      <c r="E17" s="113">
        <v>2247.9401996073298</v>
      </c>
      <c r="F17" s="119">
        <v>269.18398232984293</v>
      </c>
    </row>
    <row r="18" spans="2:6" ht="12">
      <c r="B18" s="118" t="s">
        <v>71</v>
      </c>
      <c r="C18" s="113">
        <v>13421.8</v>
      </c>
      <c r="D18" s="113">
        <v>8815.3981370652</v>
      </c>
      <c r="E18" s="113">
        <v>3773.7425340113095</v>
      </c>
      <c r="F18" s="119">
        <v>832.65932892348769</v>
      </c>
    </row>
    <row r="19" spans="2:6" ht="12">
      <c r="B19" s="118" t="s">
        <v>40</v>
      </c>
      <c r="C19" s="113">
        <v>16140</v>
      </c>
      <c r="D19" s="113">
        <v>14556</v>
      </c>
      <c r="E19" s="113">
        <v>1245</v>
      </c>
      <c r="F19" s="119">
        <v>339</v>
      </c>
    </row>
    <row r="20" spans="2:6" ht="12">
      <c r="B20" s="118" t="s">
        <v>45</v>
      </c>
      <c r="C20" s="113">
        <v>6849.6796500183318</v>
      </c>
      <c r="D20" s="113">
        <v>5871.7516699449016</v>
      </c>
      <c r="E20" s="113">
        <v>855.47798007343044</v>
      </c>
      <c r="F20" s="119">
        <v>122.45</v>
      </c>
    </row>
    <row r="21" spans="2:6" ht="12">
      <c r="B21" s="118" t="s">
        <v>50</v>
      </c>
      <c r="C21" s="113">
        <v>7094</v>
      </c>
      <c r="D21" s="113">
        <v>6296.8194345787751</v>
      </c>
      <c r="E21" s="113">
        <v>559.33655348771129</v>
      </c>
      <c r="F21" s="119">
        <v>237.84401193351329</v>
      </c>
    </row>
    <row r="22" spans="2:6" ht="12">
      <c r="B22" s="118" t="s">
        <v>63</v>
      </c>
      <c r="C22" s="113">
        <v>1798.5999999999997</v>
      </c>
      <c r="D22" s="113">
        <v>881.25435332471443</v>
      </c>
      <c r="E22" s="113">
        <v>592.52400652015058</v>
      </c>
      <c r="F22" s="119">
        <v>324.82164015513462</v>
      </c>
    </row>
    <row r="23" spans="2:6" ht="12">
      <c r="B23" s="118" t="s">
        <v>56</v>
      </c>
      <c r="C23" s="113">
        <v>7161.0000000000009</v>
      </c>
      <c r="D23" s="113">
        <v>5164.9130250318203</v>
      </c>
      <c r="E23" s="113">
        <v>1694.2940178192619</v>
      </c>
      <c r="F23" s="119">
        <v>301.79295714891811</v>
      </c>
    </row>
    <row r="24" spans="2:6" ht="12">
      <c r="B24" s="118" t="s">
        <v>37</v>
      </c>
      <c r="C24" s="113">
        <v>18029.333333333572</v>
      </c>
      <c r="D24" s="113">
        <v>15442.952646239792</v>
      </c>
      <c r="E24" s="113">
        <v>1948.071977715877</v>
      </c>
      <c r="F24" s="119">
        <v>638.30870937790178</v>
      </c>
    </row>
    <row r="25" spans="2:6" ht="12">
      <c r="B25" s="118" t="s">
        <v>46</v>
      </c>
      <c r="C25" s="113">
        <v>4653.9999999999991</v>
      </c>
      <c r="D25" s="113">
        <v>4275.2455984733588</v>
      </c>
      <c r="E25" s="113">
        <v>326.02683691563141</v>
      </c>
      <c r="F25" s="119">
        <v>52.727564611009534</v>
      </c>
    </row>
    <row r="26" spans="2:6" ht="12">
      <c r="B26" s="118" t="s">
        <v>47</v>
      </c>
      <c r="C26" s="113">
        <v>6675.8447757108443</v>
      </c>
      <c r="D26" s="113">
        <v>5944.1135036001797</v>
      </c>
      <c r="E26" s="113">
        <v>459.04676765942526</v>
      </c>
      <c r="F26" s="119">
        <v>272.6845044512396</v>
      </c>
    </row>
    <row r="27" spans="2:6" ht="12">
      <c r="B27" s="118" t="s">
        <v>57</v>
      </c>
      <c r="C27" s="113">
        <v>23297.000000000004</v>
      </c>
      <c r="D27" s="113">
        <v>19354.028732904786</v>
      </c>
      <c r="E27" s="113">
        <v>2716.7604728417964</v>
      </c>
      <c r="F27" s="119">
        <v>1226.210794253419</v>
      </c>
    </row>
    <row r="28" spans="2:6" ht="12">
      <c r="B28" s="118" t="s">
        <v>66</v>
      </c>
      <c r="C28" s="113">
        <v>9817.0350000000108</v>
      </c>
      <c r="D28" s="113">
        <v>6553.5130316144359</v>
      </c>
      <c r="E28" s="113">
        <v>2697.2348230925013</v>
      </c>
      <c r="F28" s="119">
        <v>566.28714529307319</v>
      </c>
    </row>
    <row r="29" spans="2:6" ht="12">
      <c r="B29" s="118" t="s">
        <v>73</v>
      </c>
      <c r="C29" s="113">
        <v>9474</v>
      </c>
      <c r="D29" s="113">
        <v>8061.6954907161808</v>
      </c>
      <c r="E29" s="113">
        <v>1187.1399469496021</v>
      </c>
      <c r="F29" s="119">
        <v>225.16456233421749</v>
      </c>
    </row>
    <row r="30" spans="2:6" ht="12">
      <c r="B30" s="118" t="s">
        <v>41</v>
      </c>
      <c r="C30" s="113">
        <v>8525.322689641418</v>
      </c>
      <c r="D30" s="113">
        <v>7267</v>
      </c>
      <c r="E30" s="113">
        <v>811.32268964141815</v>
      </c>
      <c r="F30" s="119">
        <v>447</v>
      </c>
    </row>
    <row r="31" spans="2:6" ht="12">
      <c r="B31" s="118" t="s">
        <v>38</v>
      </c>
      <c r="C31" s="113">
        <v>60479.000000000095</v>
      </c>
      <c r="D31" s="113">
        <v>44773.370346440795</v>
      </c>
      <c r="E31" s="113">
        <v>12026.498995041293</v>
      </c>
      <c r="F31" s="119">
        <v>3679.130658518005</v>
      </c>
    </row>
    <row r="32" spans="2:6" ht="12">
      <c r="B32" s="118" t="s">
        <v>51</v>
      </c>
      <c r="C32" s="113">
        <v>2643</v>
      </c>
      <c r="D32" s="113">
        <v>2457.9899999999998</v>
      </c>
      <c r="E32" s="113">
        <v>60.992307692307691</v>
      </c>
      <c r="F32" s="119">
        <v>124.0176923076923</v>
      </c>
    </row>
    <row r="33" spans="2:6" ht="12">
      <c r="B33" s="118" t="s">
        <v>52</v>
      </c>
      <c r="C33" s="113">
        <v>7038</v>
      </c>
      <c r="D33" s="113">
        <v>5807.9115373604354</v>
      </c>
      <c r="E33" s="113">
        <v>997.36902376180933</v>
      </c>
      <c r="F33" s="119">
        <v>232.71943887775552</v>
      </c>
    </row>
    <row r="34" spans="2:6" ht="12">
      <c r="B34" s="118" t="s">
        <v>42</v>
      </c>
      <c r="C34" s="113">
        <v>7163</v>
      </c>
      <c r="D34" s="113">
        <v>5354</v>
      </c>
      <c r="E34" s="113">
        <v>1508</v>
      </c>
      <c r="F34" s="119">
        <v>301</v>
      </c>
    </row>
    <row r="35" spans="2:6" ht="12">
      <c r="B35" s="118" t="s">
        <v>74</v>
      </c>
      <c r="C35" s="113">
        <v>10755</v>
      </c>
      <c r="D35" s="113">
        <v>7752.4116161616166</v>
      </c>
      <c r="E35" s="113">
        <v>2533.8425925925926</v>
      </c>
      <c r="F35" s="119">
        <v>468.74579124579122</v>
      </c>
    </row>
    <row r="36" spans="2:6" ht="12">
      <c r="B36" s="118" t="s">
        <v>75</v>
      </c>
      <c r="C36" s="113">
        <v>3661.0000000000005</v>
      </c>
      <c r="D36" s="113">
        <v>2864.0683903252711</v>
      </c>
      <c r="E36" s="113">
        <v>701.2591048095635</v>
      </c>
      <c r="F36" s="119">
        <v>95.672504865165422</v>
      </c>
    </row>
    <row r="37" spans="2:6" ht="12">
      <c r="B37" s="118" t="s">
        <v>58</v>
      </c>
      <c r="C37" s="113">
        <v>2533</v>
      </c>
      <c r="D37" s="113">
        <v>1651.1721826560536</v>
      </c>
      <c r="E37" s="113">
        <v>825.58609132802678</v>
      </c>
      <c r="F37" s="119">
        <v>56.241726015919568</v>
      </c>
    </row>
    <row r="38" spans="2:6" ht="12.75" thickBot="1">
      <c r="B38" s="120" t="s">
        <v>78</v>
      </c>
      <c r="C38" s="114">
        <v>105955.08970099622</v>
      </c>
      <c r="D38" s="114">
        <v>84305.752286045812</v>
      </c>
      <c r="E38" s="114">
        <v>18181.236344097077</v>
      </c>
      <c r="F38" s="121">
        <v>3468.1010708533327</v>
      </c>
    </row>
  </sheetData>
  <mergeCells count="5">
    <mergeCell ref="B2:F2"/>
    <mergeCell ref="D4:F4"/>
    <mergeCell ref="C4:C5"/>
    <mergeCell ref="B4:B5"/>
    <mergeCell ref="B1:F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>
  <dimension ref="B1:O44"/>
  <sheetViews>
    <sheetView showGridLines="0" workbookViewId="0">
      <selection activeCell="B40" sqref="B40:N40"/>
    </sheetView>
  </sheetViews>
  <sheetFormatPr baseColWidth="10" defaultColWidth="13.33203125" defaultRowHeight="12"/>
  <cols>
    <col min="1" max="1" width="13.33203125" style="2"/>
    <col min="2" max="2" width="33.5" style="2" customWidth="1"/>
    <col min="3" max="3" width="18.5" style="2" bestFit="1" customWidth="1"/>
    <col min="4" max="14" width="13" style="2" customWidth="1"/>
    <col min="15" max="16384" width="13.33203125" style="2"/>
  </cols>
  <sheetData>
    <row r="1" spans="2:14">
      <c r="B1" s="446" t="s">
        <v>114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</row>
    <row r="2" spans="2:14">
      <c r="B2" s="445" t="s">
        <v>109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</row>
    <row r="3" spans="2:14" ht="12.75" thickBot="1"/>
    <row r="4" spans="2:14" ht="12.75" thickBot="1">
      <c r="B4" s="607" t="s">
        <v>108</v>
      </c>
      <c r="C4" s="609" t="s">
        <v>31</v>
      </c>
      <c r="D4" s="602" t="s">
        <v>85</v>
      </c>
      <c r="E4" s="603"/>
      <c r="F4" s="603"/>
      <c r="G4" s="603"/>
      <c r="H4" s="603"/>
      <c r="I4" s="603"/>
      <c r="J4" s="603"/>
      <c r="K4" s="603"/>
      <c r="L4" s="603"/>
      <c r="M4" s="603"/>
      <c r="N4" s="604"/>
    </row>
    <row r="5" spans="2:14" ht="12.75" thickBot="1">
      <c r="B5" s="611"/>
      <c r="C5" s="610"/>
      <c r="D5" s="122" t="s">
        <v>1</v>
      </c>
      <c r="E5" s="123" t="s">
        <v>2</v>
      </c>
      <c r="F5" s="122" t="s">
        <v>3</v>
      </c>
      <c r="G5" s="123" t="s">
        <v>4</v>
      </c>
      <c r="H5" s="122" t="s">
        <v>5</v>
      </c>
      <c r="I5" s="123" t="s">
        <v>6</v>
      </c>
      <c r="J5" s="122" t="s">
        <v>7</v>
      </c>
      <c r="K5" s="123" t="s">
        <v>8</v>
      </c>
      <c r="L5" s="122" t="s">
        <v>9</v>
      </c>
      <c r="M5" s="123" t="s">
        <v>10</v>
      </c>
      <c r="N5" s="124" t="s">
        <v>11</v>
      </c>
    </row>
    <row r="6" spans="2:14" ht="18" customHeight="1">
      <c r="B6" s="116" t="s">
        <v>31</v>
      </c>
      <c r="C6" s="125">
        <f t="shared" ref="C6" si="0">SUM(D6:N6)</f>
        <v>457095.45663503895</v>
      </c>
      <c r="D6" s="125">
        <f>SUM(D7:D38)</f>
        <v>289503</v>
      </c>
      <c r="E6" s="125">
        <f t="shared" ref="E6:N6" si="1">SUM(E7:E38)</f>
        <v>76412.3</v>
      </c>
      <c r="F6" s="125">
        <f t="shared" si="1"/>
        <v>40919.300000000003</v>
      </c>
      <c r="G6" s="125">
        <f t="shared" si="1"/>
        <v>8004</v>
      </c>
      <c r="H6" s="125">
        <f t="shared" si="1"/>
        <v>4235</v>
      </c>
      <c r="I6" s="125">
        <f t="shared" si="1"/>
        <v>3380</v>
      </c>
      <c r="J6" s="125">
        <f t="shared" si="1"/>
        <v>2273</v>
      </c>
      <c r="K6" s="125">
        <f t="shared" si="1"/>
        <v>393</v>
      </c>
      <c r="L6" s="125">
        <f t="shared" si="1"/>
        <v>179</v>
      </c>
      <c r="M6" s="125">
        <f t="shared" si="1"/>
        <v>598</v>
      </c>
      <c r="N6" s="80">
        <f t="shared" si="1"/>
        <v>31198.856635038996</v>
      </c>
    </row>
    <row r="7" spans="2:14">
      <c r="B7" s="126" t="s">
        <v>77</v>
      </c>
      <c r="C7" s="127">
        <v>58396.3</v>
      </c>
      <c r="D7" s="127">
        <v>27945</v>
      </c>
      <c r="E7" s="127">
        <v>10681</v>
      </c>
      <c r="F7" s="127">
        <v>7831</v>
      </c>
      <c r="G7" s="127">
        <v>1401</v>
      </c>
      <c r="H7" s="127">
        <v>856</v>
      </c>
      <c r="I7" s="127">
        <v>871</v>
      </c>
      <c r="J7" s="127">
        <v>574</v>
      </c>
      <c r="K7" s="127">
        <v>120</v>
      </c>
      <c r="L7" s="127">
        <v>73</v>
      </c>
      <c r="M7" s="127">
        <v>247</v>
      </c>
      <c r="N7" s="128">
        <v>7797</v>
      </c>
    </row>
    <row r="8" spans="2:14">
      <c r="B8" s="126" t="s">
        <v>55</v>
      </c>
      <c r="C8" s="127">
        <v>7433.05</v>
      </c>
      <c r="D8" s="127">
        <v>5464</v>
      </c>
      <c r="E8" s="127">
        <v>1064</v>
      </c>
      <c r="F8" s="127">
        <v>487</v>
      </c>
      <c r="G8" s="127">
        <v>39</v>
      </c>
      <c r="H8" s="127">
        <v>103</v>
      </c>
      <c r="I8" s="127">
        <v>20</v>
      </c>
      <c r="J8" s="127">
        <v>17</v>
      </c>
      <c r="K8" s="127">
        <v>3</v>
      </c>
      <c r="L8" s="127">
        <v>1</v>
      </c>
      <c r="M8" s="127">
        <v>2</v>
      </c>
      <c r="N8" s="128">
        <v>233</v>
      </c>
    </row>
    <row r="9" spans="2:14">
      <c r="B9" s="126" t="s">
        <v>60</v>
      </c>
      <c r="C9" s="127">
        <v>3133</v>
      </c>
      <c r="D9" s="127">
        <v>2415</v>
      </c>
      <c r="E9" s="127">
        <v>398</v>
      </c>
      <c r="F9" s="127">
        <v>138</v>
      </c>
      <c r="G9" s="127">
        <v>1</v>
      </c>
      <c r="H9" s="127">
        <v>2</v>
      </c>
      <c r="I9" s="127">
        <v>2</v>
      </c>
      <c r="J9" s="127">
        <v>4</v>
      </c>
      <c r="K9" s="127">
        <v>0</v>
      </c>
      <c r="L9" s="127">
        <v>0</v>
      </c>
      <c r="M9" s="127">
        <v>1</v>
      </c>
      <c r="N9" s="128">
        <v>172</v>
      </c>
    </row>
    <row r="10" spans="2:14">
      <c r="B10" s="126" t="s">
        <v>61</v>
      </c>
      <c r="C10" s="127">
        <v>7390.666666666667</v>
      </c>
      <c r="D10" s="127">
        <v>5258</v>
      </c>
      <c r="E10" s="127">
        <v>1171</v>
      </c>
      <c r="F10" s="127">
        <v>538</v>
      </c>
      <c r="G10" s="127">
        <v>83</v>
      </c>
      <c r="H10" s="127">
        <v>46</v>
      </c>
      <c r="I10" s="127">
        <v>28</v>
      </c>
      <c r="J10" s="127">
        <v>29</v>
      </c>
      <c r="K10" s="127">
        <v>11</v>
      </c>
      <c r="L10" s="127">
        <v>4</v>
      </c>
      <c r="M10" s="127">
        <v>4</v>
      </c>
      <c r="N10" s="128">
        <v>219</v>
      </c>
    </row>
    <row r="11" spans="2:14">
      <c r="B11" s="126" t="s">
        <v>49</v>
      </c>
      <c r="C11" s="127">
        <v>5087.3999999999996</v>
      </c>
      <c r="D11" s="127">
        <v>3207</v>
      </c>
      <c r="E11" s="127">
        <v>632</v>
      </c>
      <c r="F11" s="127">
        <v>303</v>
      </c>
      <c r="G11" s="127">
        <v>41</v>
      </c>
      <c r="H11" s="127">
        <v>64</v>
      </c>
      <c r="I11" s="127">
        <v>142</v>
      </c>
      <c r="J11" s="127">
        <v>23</v>
      </c>
      <c r="K11" s="127">
        <v>0</v>
      </c>
      <c r="L11" s="127">
        <v>1</v>
      </c>
      <c r="M11" s="127">
        <v>4</v>
      </c>
      <c r="N11" s="128">
        <v>670.39999999999975</v>
      </c>
    </row>
    <row r="12" spans="2:14">
      <c r="B12" s="126" t="s">
        <v>44</v>
      </c>
      <c r="C12" s="127">
        <v>11765.3</v>
      </c>
      <c r="D12" s="127">
        <v>7557</v>
      </c>
      <c r="E12" s="127">
        <v>2290</v>
      </c>
      <c r="F12" s="127">
        <v>1258</v>
      </c>
      <c r="G12" s="127">
        <v>184</v>
      </c>
      <c r="H12" s="127">
        <v>114</v>
      </c>
      <c r="I12" s="127">
        <v>53</v>
      </c>
      <c r="J12" s="127">
        <v>69</v>
      </c>
      <c r="K12" s="127">
        <v>14</v>
      </c>
      <c r="L12" s="127">
        <v>2</v>
      </c>
      <c r="M12" s="127">
        <v>8</v>
      </c>
      <c r="N12" s="128">
        <v>216.00000000000003</v>
      </c>
    </row>
    <row r="13" spans="2:14">
      <c r="B13" s="126" t="s">
        <v>65</v>
      </c>
      <c r="C13" s="127">
        <v>2100</v>
      </c>
      <c r="D13" s="127">
        <v>1601</v>
      </c>
      <c r="E13" s="127">
        <v>258</v>
      </c>
      <c r="F13" s="127">
        <v>174</v>
      </c>
      <c r="G13" s="127">
        <v>8</v>
      </c>
      <c r="H13" s="127">
        <v>11</v>
      </c>
      <c r="I13" s="127">
        <v>3</v>
      </c>
      <c r="J13" s="127">
        <v>1</v>
      </c>
      <c r="K13" s="127">
        <v>1</v>
      </c>
      <c r="L13" s="127">
        <v>0</v>
      </c>
      <c r="M13" s="127">
        <v>0</v>
      </c>
      <c r="N13" s="128">
        <v>43</v>
      </c>
    </row>
    <row r="14" spans="2:14">
      <c r="B14" s="126" t="s">
        <v>69</v>
      </c>
      <c r="C14" s="127">
        <v>4357.2097560975608</v>
      </c>
      <c r="D14" s="127">
        <v>3177</v>
      </c>
      <c r="E14" s="127">
        <v>557.29999999999995</v>
      </c>
      <c r="F14" s="127">
        <v>298</v>
      </c>
      <c r="G14" s="127">
        <v>19</v>
      </c>
      <c r="H14" s="127">
        <v>15</v>
      </c>
      <c r="I14" s="127">
        <v>12</v>
      </c>
      <c r="J14" s="127">
        <v>22</v>
      </c>
      <c r="K14" s="127">
        <v>3</v>
      </c>
      <c r="L14" s="127">
        <v>0</v>
      </c>
      <c r="M14" s="127">
        <v>3</v>
      </c>
      <c r="N14" s="128">
        <v>251</v>
      </c>
    </row>
    <row r="15" spans="2:14">
      <c r="B15" s="126" t="s">
        <v>36</v>
      </c>
      <c r="C15" s="127">
        <v>10287</v>
      </c>
      <c r="D15" s="127">
        <v>6576</v>
      </c>
      <c r="E15" s="127">
        <v>1341</v>
      </c>
      <c r="F15" s="127">
        <v>944</v>
      </c>
      <c r="G15" s="127">
        <v>206</v>
      </c>
      <c r="H15" s="127">
        <v>142</v>
      </c>
      <c r="I15" s="127">
        <v>83</v>
      </c>
      <c r="J15" s="127">
        <v>67</v>
      </c>
      <c r="K15" s="127">
        <v>14</v>
      </c>
      <c r="L15" s="127">
        <v>4</v>
      </c>
      <c r="M15" s="127">
        <v>6</v>
      </c>
      <c r="N15" s="128">
        <v>904</v>
      </c>
    </row>
    <row r="16" spans="2:14">
      <c r="B16" s="126" t="s">
        <v>62</v>
      </c>
      <c r="C16" s="127">
        <v>1564</v>
      </c>
      <c r="D16" s="127">
        <v>1112</v>
      </c>
      <c r="E16" s="127">
        <v>188</v>
      </c>
      <c r="F16" s="127">
        <v>115</v>
      </c>
      <c r="G16" s="127">
        <v>5</v>
      </c>
      <c r="H16" s="127">
        <v>2</v>
      </c>
      <c r="I16" s="127">
        <v>1</v>
      </c>
      <c r="J16" s="127">
        <v>0</v>
      </c>
      <c r="K16" s="127">
        <v>0</v>
      </c>
      <c r="L16" s="127">
        <v>0</v>
      </c>
      <c r="M16" s="127">
        <v>0</v>
      </c>
      <c r="N16" s="128">
        <v>141</v>
      </c>
    </row>
    <row r="17" spans="2:14">
      <c r="B17" s="126" t="s">
        <v>70</v>
      </c>
      <c r="C17" s="127">
        <v>12417</v>
      </c>
      <c r="D17" s="127">
        <v>8653</v>
      </c>
      <c r="E17" s="127">
        <v>1835</v>
      </c>
      <c r="F17" s="127">
        <v>903</v>
      </c>
      <c r="G17" s="127">
        <v>92</v>
      </c>
      <c r="H17" s="127">
        <v>107</v>
      </c>
      <c r="I17" s="127">
        <v>44</v>
      </c>
      <c r="J17" s="127">
        <v>56</v>
      </c>
      <c r="K17" s="127">
        <v>8</v>
      </c>
      <c r="L17" s="127">
        <v>3</v>
      </c>
      <c r="M17" s="127">
        <v>36</v>
      </c>
      <c r="N17" s="128">
        <v>680</v>
      </c>
    </row>
    <row r="18" spans="2:14">
      <c r="B18" s="126" t="s">
        <v>71</v>
      </c>
      <c r="C18" s="127">
        <v>13422.099999999999</v>
      </c>
      <c r="D18" s="127">
        <v>8496</v>
      </c>
      <c r="E18" s="127">
        <v>1874</v>
      </c>
      <c r="F18" s="127">
        <v>893.3</v>
      </c>
      <c r="G18" s="127">
        <v>213</v>
      </c>
      <c r="H18" s="127">
        <v>435</v>
      </c>
      <c r="I18" s="127">
        <v>103</v>
      </c>
      <c r="J18" s="127">
        <v>45</v>
      </c>
      <c r="K18" s="127">
        <v>18</v>
      </c>
      <c r="L18" s="127">
        <v>3</v>
      </c>
      <c r="M18" s="127">
        <v>15</v>
      </c>
      <c r="N18" s="128">
        <v>1327</v>
      </c>
    </row>
    <row r="19" spans="2:14">
      <c r="B19" s="126" t="s">
        <v>40</v>
      </c>
      <c r="C19" s="127">
        <v>16140</v>
      </c>
      <c r="D19" s="127">
        <v>10419</v>
      </c>
      <c r="E19" s="127">
        <v>3516</v>
      </c>
      <c r="F19" s="127">
        <v>1241</v>
      </c>
      <c r="G19" s="127">
        <v>215</v>
      </c>
      <c r="H19" s="127">
        <v>107</v>
      </c>
      <c r="I19" s="127">
        <v>77</v>
      </c>
      <c r="J19" s="127">
        <v>33</v>
      </c>
      <c r="K19" s="127">
        <v>6</v>
      </c>
      <c r="L19" s="127">
        <v>1</v>
      </c>
      <c r="M19" s="127">
        <v>5</v>
      </c>
      <c r="N19" s="128">
        <v>520</v>
      </c>
    </row>
    <row r="20" spans="2:14">
      <c r="B20" s="126" t="s">
        <v>45</v>
      </c>
      <c r="C20" s="127">
        <v>6849.5999999999813</v>
      </c>
      <c r="D20" s="127">
        <v>3990</v>
      </c>
      <c r="E20" s="127">
        <v>1167</v>
      </c>
      <c r="F20" s="127">
        <v>547</v>
      </c>
      <c r="G20" s="127">
        <v>127</v>
      </c>
      <c r="H20" s="127">
        <v>36</v>
      </c>
      <c r="I20" s="127">
        <v>440</v>
      </c>
      <c r="J20" s="127">
        <v>49</v>
      </c>
      <c r="K20" s="127">
        <v>8</v>
      </c>
      <c r="L20" s="127">
        <v>1</v>
      </c>
      <c r="M20" s="127">
        <v>3</v>
      </c>
      <c r="N20" s="128">
        <v>482</v>
      </c>
    </row>
    <row r="21" spans="2:14" ht="15.75" customHeight="1">
      <c r="B21" s="126" t="s">
        <v>50</v>
      </c>
      <c r="C21" s="127">
        <v>7094.3333333333339</v>
      </c>
      <c r="D21" s="127">
        <v>3908</v>
      </c>
      <c r="E21" s="127">
        <v>1781</v>
      </c>
      <c r="F21" s="127">
        <v>605</v>
      </c>
      <c r="G21" s="127">
        <v>64</v>
      </c>
      <c r="H21" s="127">
        <v>31</v>
      </c>
      <c r="I21" s="127">
        <v>16</v>
      </c>
      <c r="J21" s="127">
        <v>14</v>
      </c>
      <c r="K21" s="127">
        <v>1</v>
      </c>
      <c r="L21" s="127">
        <v>2</v>
      </c>
      <c r="M21" s="127">
        <v>4</v>
      </c>
      <c r="N21" s="128">
        <v>668.33333333333394</v>
      </c>
    </row>
    <row r="22" spans="2:14" ht="15.75" customHeight="1">
      <c r="B22" s="126" t="s">
        <v>63</v>
      </c>
      <c r="C22" s="127">
        <v>1799</v>
      </c>
      <c r="D22" s="127">
        <v>1327</v>
      </c>
      <c r="E22" s="127">
        <v>224</v>
      </c>
      <c r="F22" s="127">
        <v>69</v>
      </c>
      <c r="G22" s="127">
        <v>34</v>
      </c>
      <c r="H22" s="127">
        <v>46</v>
      </c>
      <c r="I22" s="127">
        <v>0</v>
      </c>
      <c r="J22" s="127">
        <v>0</v>
      </c>
      <c r="K22" s="127">
        <v>1</v>
      </c>
      <c r="L22" s="127">
        <v>0</v>
      </c>
      <c r="M22" s="127">
        <v>0</v>
      </c>
      <c r="N22" s="128">
        <v>98</v>
      </c>
    </row>
    <row r="23" spans="2:14" ht="15.75" customHeight="1">
      <c r="B23" s="126" t="s">
        <v>56</v>
      </c>
      <c r="C23" s="127">
        <v>7161</v>
      </c>
      <c r="D23" s="127">
        <v>4608</v>
      </c>
      <c r="E23" s="127">
        <v>1113</v>
      </c>
      <c r="F23" s="127">
        <v>390</v>
      </c>
      <c r="G23" s="127">
        <v>95</v>
      </c>
      <c r="H23" s="127">
        <v>58</v>
      </c>
      <c r="I23" s="127">
        <v>31</v>
      </c>
      <c r="J23" s="127">
        <v>18</v>
      </c>
      <c r="K23" s="127">
        <v>5</v>
      </c>
      <c r="L23" s="127">
        <v>0</v>
      </c>
      <c r="M23" s="127">
        <v>5</v>
      </c>
      <c r="N23" s="128">
        <v>838</v>
      </c>
    </row>
    <row r="24" spans="2:14" ht="15.75" customHeight="1">
      <c r="B24" s="126" t="s">
        <v>37</v>
      </c>
      <c r="C24" s="127">
        <v>18029.33333333335</v>
      </c>
      <c r="D24" s="127">
        <v>10562</v>
      </c>
      <c r="E24" s="127">
        <v>3740</v>
      </c>
      <c r="F24" s="127">
        <v>1806</v>
      </c>
      <c r="G24" s="127">
        <v>577</v>
      </c>
      <c r="H24" s="127">
        <v>180</v>
      </c>
      <c r="I24" s="127">
        <v>90</v>
      </c>
      <c r="J24" s="127">
        <v>180</v>
      </c>
      <c r="K24" s="127">
        <v>16</v>
      </c>
      <c r="L24" s="127">
        <v>2</v>
      </c>
      <c r="M24" s="127">
        <v>19</v>
      </c>
      <c r="N24" s="128">
        <v>857.33333333334997</v>
      </c>
    </row>
    <row r="25" spans="2:14" ht="15.75" customHeight="1">
      <c r="B25" s="126" t="s">
        <v>46</v>
      </c>
      <c r="C25" s="127">
        <v>4654</v>
      </c>
      <c r="D25" s="127">
        <v>3060</v>
      </c>
      <c r="E25" s="127">
        <v>870</v>
      </c>
      <c r="F25" s="127">
        <v>291</v>
      </c>
      <c r="G25" s="127">
        <v>48</v>
      </c>
      <c r="H25" s="127">
        <v>8</v>
      </c>
      <c r="I25" s="127">
        <v>26</v>
      </c>
      <c r="J25" s="127">
        <v>12</v>
      </c>
      <c r="K25" s="127">
        <v>3</v>
      </c>
      <c r="L25" s="127">
        <v>0</v>
      </c>
      <c r="M25" s="127">
        <v>1</v>
      </c>
      <c r="N25" s="128">
        <v>335</v>
      </c>
    </row>
    <row r="26" spans="2:14" ht="15.75" customHeight="1">
      <c r="B26" s="126" t="s">
        <v>47</v>
      </c>
      <c r="C26" s="127">
        <v>6675.8813559321407</v>
      </c>
      <c r="D26" s="127">
        <v>4364</v>
      </c>
      <c r="E26" s="127">
        <v>1088</v>
      </c>
      <c r="F26" s="127">
        <v>518</v>
      </c>
      <c r="G26" s="127">
        <v>52</v>
      </c>
      <c r="H26" s="127">
        <v>50</v>
      </c>
      <c r="I26" s="127">
        <v>29</v>
      </c>
      <c r="J26" s="127">
        <v>11</v>
      </c>
      <c r="K26" s="127">
        <v>2</v>
      </c>
      <c r="L26" s="127">
        <v>2</v>
      </c>
      <c r="M26" s="127">
        <v>5</v>
      </c>
      <c r="N26" s="128">
        <v>554.88135593214065</v>
      </c>
    </row>
    <row r="27" spans="2:14" ht="15.75" customHeight="1">
      <c r="B27" s="126" t="s">
        <v>57</v>
      </c>
      <c r="C27" s="127">
        <v>23297</v>
      </c>
      <c r="D27" s="127">
        <v>16104</v>
      </c>
      <c r="E27" s="127">
        <v>3430</v>
      </c>
      <c r="F27" s="127">
        <v>2114</v>
      </c>
      <c r="G27" s="127">
        <v>246</v>
      </c>
      <c r="H27" s="127">
        <v>111</v>
      </c>
      <c r="I27" s="127">
        <v>73</v>
      </c>
      <c r="J27" s="127">
        <v>52</v>
      </c>
      <c r="K27" s="127">
        <v>13</v>
      </c>
      <c r="L27" s="127">
        <v>5</v>
      </c>
      <c r="M27" s="127">
        <v>21</v>
      </c>
      <c r="N27" s="128">
        <v>1128</v>
      </c>
    </row>
    <row r="28" spans="2:14" ht="15.75" customHeight="1">
      <c r="B28" s="126" t="s">
        <v>66</v>
      </c>
      <c r="C28" s="127">
        <v>9817</v>
      </c>
      <c r="D28" s="127">
        <v>6691</v>
      </c>
      <c r="E28" s="127">
        <v>1267</v>
      </c>
      <c r="F28" s="127">
        <v>969</v>
      </c>
      <c r="G28" s="127">
        <v>406</v>
      </c>
      <c r="H28" s="127">
        <v>79</v>
      </c>
      <c r="I28" s="127">
        <v>35</v>
      </c>
      <c r="J28" s="127">
        <v>21</v>
      </c>
      <c r="K28" s="127">
        <v>4</v>
      </c>
      <c r="L28" s="127">
        <v>1</v>
      </c>
      <c r="M28" s="127">
        <v>0</v>
      </c>
      <c r="N28" s="128">
        <v>344</v>
      </c>
    </row>
    <row r="29" spans="2:14" ht="15.75" customHeight="1">
      <c r="B29" s="126" t="s">
        <v>73</v>
      </c>
      <c r="C29" s="127">
        <v>9474</v>
      </c>
      <c r="D29" s="127">
        <v>5964</v>
      </c>
      <c r="E29" s="127">
        <v>1731</v>
      </c>
      <c r="F29" s="127">
        <v>959</v>
      </c>
      <c r="G29" s="127">
        <v>191</v>
      </c>
      <c r="H29" s="127">
        <v>113</v>
      </c>
      <c r="I29" s="127">
        <v>37</v>
      </c>
      <c r="J29" s="127">
        <v>65</v>
      </c>
      <c r="K29" s="127">
        <v>9</v>
      </c>
      <c r="L29" s="127">
        <v>4</v>
      </c>
      <c r="M29" s="127">
        <v>15</v>
      </c>
      <c r="N29" s="128">
        <v>386.00000000000023</v>
      </c>
    </row>
    <row r="30" spans="2:14" ht="15.75" customHeight="1">
      <c r="B30" s="126" t="s">
        <v>41</v>
      </c>
      <c r="C30" s="127">
        <v>8524.7631578947439</v>
      </c>
      <c r="D30" s="127">
        <v>5893</v>
      </c>
      <c r="E30" s="127">
        <v>1438</v>
      </c>
      <c r="F30" s="127">
        <v>542</v>
      </c>
      <c r="G30" s="127">
        <v>151</v>
      </c>
      <c r="H30" s="127">
        <v>8</v>
      </c>
      <c r="I30" s="127">
        <v>11</v>
      </c>
      <c r="J30" s="127">
        <v>32</v>
      </c>
      <c r="K30" s="127">
        <v>2</v>
      </c>
      <c r="L30" s="127">
        <v>4</v>
      </c>
      <c r="M30" s="127">
        <v>1</v>
      </c>
      <c r="N30" s="128">
        <v>442.76315789474302</v>
      </c>
    </row>
    <row r="31" spans="2:14">
      <c r="B31" s="126" t="s">
        <v>38</v>
      </c>
      <c r="C31" s="127">
        <v>60479</v>
      </c>
      <c r="D31" s="127">
        <v>36185</v>
      </c>
      <c r="E31" s="127">
        <v>10705</v>
      </c>
      <c r="F31" s="127">
        <v>6383</v>
      </c>
      <c r="G31" s="127">
        <v>1031</v>
      </c>
      <c r="H31" s="127">
        <v>517</v>
      </c>
      <c r="I31" s="127">
        <v>371</v>
      </c>
      <c r="J31" s="127">
        <v>272</v>
      </c>
      <c r="K31" s="127">
        <v>54</v>
      </c>
      <c r="L31" s="127">
        <v>26</v>
      </c>
      <c r="M31" s="127">
        <v>84</v>
      </c>
      <c r="N31" s="128">
        <v>4851</v>
      </c>
    </row>
    <row r="32" spans="2:14">
      <c r="B32" s="126" t="s">
        <v>51</v>
      </c>
      <c r="C32" s="127">
        <v>2642</v>
      </c>
      <c r="D32" s="127">
        <v>1693</v>
      </c>
      <c r="E32" s="127">
        <v>393</v>
      </c>
      <c r="F32" s="127">
        <v>195</v>
      </c>
      <c r="G32" s="127">
        <v>41</v>
      </c>
      <c r="H32" s="127">
        <v>14</v>
      </c>
      <c r="I32" s="127">
        <v>34</v>
      </c>
      <c r="J32" s="127">
        <v>65</v>
      </c>
      <c r="K32" s="127">
        <v>0</v>
      </c>
      <c r="L32" s="127">
        <v>4</v>
      </c>
      <c r="M32" s="127">
        <v>2</v>
      </c>
      <c r="N32" s="128">
        <v>201</v>
      </c>
    </row>
    <row r="33" spans="2:15">
      <c r="B33" s="126" t="s">
        <v>52</v>
      </c>
      <c r="C33" s="127">
        <v>7038.4000000000005</v>
      </c>
      <c r="D33" s="127">
        <v>4585</v>
      </c>
      <c r="E33" s="127">
        <v>1315</v>
      </c>
      <c r="F33" s="127">
        <v>689</v>
      </c>
      <c r="G33" s="127">
        <v>85</v>
      </c>
      <c r="H33" s="127">
        <v>62</v>
      </c>
      <c r="I33" s="127">
        <v>102</v>
      </c>
      <c r="J33" s="127">
        <v>26</v>
      </c>
      <c r="K33" s="127">
        <v>6</v>
      </c>
      <c r="L33" s="127">
        <v>1</v>
      </c>
      <c r="M33" s="127">
        <v>9</v>
      </c>
      <c r="N33" s="128">
        <v>158.40000000000055</v>
      </c>
    </row>
    <row r="34" spans="2:15">
      <c r="B34" s="126" t="s">
        <v>42</v>
      </c>
      <c r="C34" s="127">
        <v>7163</v>
      </c>
      <c r="D34" s="127">
        <v>4750</v>
      </c>
      <c r="E34" s="127">
        <v>1098</v>
      </c>
      <c r="F34" s="127">
        <v>570</v>
      </c>
      <c r="G34" s="127">
        <v>114</v>
      </c>
      <c r="H34" s="127">
        <v>78</v>
      </c>
      <c r="I34" s="127">
        <v>55</v>
      </c>
      <c r="J34" s="127">
        <v>26</v>
      </c>
      <c r="K34" s="127">
        <v>7</v>
      </c>
      <c r="L34" s="127">
        <v>3</v>
      </c>
      <c r="M34" s="127">
        <v>6</v>
      </c>
      <c r="N34" s="128">
        <v>456</v>
      </c>
    </row>
    <row r="35" spans="2:15">
      <c r="B35" s="126" t="s">
        <v>74</v>
      </c>
      <c r="C35" s="127">
        <v>10754.745454545427</v>
      </c>
      <c r="D35" s="127">
        <v>7192</v>
      </c>
      <c r="E35" s="127">
        <v>2058</v>
      </c>
      <c r="F35" s="127">
        <v>780</v>
      </c>
      <c r="G35" s="127">
        <v>87</v>
      </c>
      <c r="H35" s="127">
        <v>21</v>
      </c>
      <c r="I35" s="127">
        <v>28</v>
      </c>
      <c r="J35" s="127">
        <v>2</v>
      </c>
      <c r="K35" s="127">
        <v>0</v>
      </c>
      <c r="L35" s="127">
        <v>1</v>
      </c>
      <c r="M35" s="127">
        <v>1</v>
      </c>
      <c r="N35" s="128">
        <v>584.74545454542704</v>
      </c>
    </row>
    <row r="36" spans="2:15">
      <c r="B36" s="126" t="s">
        <v>75</v>
      </c>
      <c r="C36" s="127">
        <v>3661</v>
      </c>
      <c r="D36" s="127">
        <v>2232</v>
      </c>
      <c r="E36" s="127">
        <v>639</v>
      </c>
      <c r="F36" s="127">
        <v>410</v>
      </c>
      <c r="G36" s="127">
        <v>97</v>
      </c>
      <c r="H36" s="127">
        <v>5</v>
      </c>
      <c r="I36" s="127">
        <v>5</v>
      </c>
      <c r="J36" s="127">
        <v>2</v>
      </c>
      <c r="K36" s="127">
        <v>0</v>
      </c>
      <c r="L36" s="127">
        <v>1</v>
      </c>
      <c r="M36" s="127">
        <v>2</v>
      </c>
      <c r="N36" s="128">
        <v>268</v>
      </c>
    </row>
    <row r="37" spans="2:15">
      <c r="B37" s="126" t="s">
        <v>58</v>
      </c>
      <c r="C37" s="127">
        <v>2533</v>
      </c>
      <c r="D37" s="127">
        <v>1817</v>
      </c>
      <c r="E37" s="127">
        <v>334</v>
      </c>
      <c r="F37" s="127">
        <v>130</v>
      </c>
      <c r="G37" s="127">
        <v>14</v>
      </c>
      <c r="H37" s="127">
        <v>2</v>
      </c>
      <c r="I37" s="127">
        <v>9</v>
      </c>
      <c r="J37" s="127">
        <v>1</v>
      </c>
      <c r="K37" s="127">
        <v>1</v>
      </c>
      <c r="L37" s="127">
        <v>2</v>
      </c>
      <c r="M37" s="127">
        <v>0</v>
      </c>
      <c r="N37" s="128">
        <v>223</v>
      </c>
    </row>
    <row r="38" spans="2:15" ht="12.75" thickBot="1">
      <c r="B38" s="129" t="s">
        <v>78</v>
      </c>
      <c r="C38" s="130">
        <v>105955</v>
      </c>
      <c r="D38" s="130">
        <v>72698</v>
      </c>
      <c r="E38" s="130">
        <v>16216</v>
      </c>
      <c r="F38" s="130">
        <v>7829</v>
      </c>
      <c r="G38" s="130">
        <v>2037</v>
      </c>
      <c r="H38" s="130">
        <v>812</v>
      </c>
      <c r="I38" s="130">
        <v>549</v>
      </c>
      <c r="J38" s="130">
        <v>485</v>
      </c>
      <c r="K38" s="130">
        <v>63</v>
      </c>
      <c r="L38" s="130">
        <v>28</v>
      </c>
      <c r="M38" s="130">
        <v>89</v>
      </c>
      <c r="N38" s="131">
        <v>5149</v>
      </c>
    </row>
    <row r="40" spans="2:15">
      <c r="B40" s="449" t="s">
        <v>372</v>
      </c>
      <c r="C40" s="449"/>
      <c r="D40" s="449"/>
      <c r="E40" s="449"/>
      <c r="F40" s="449"/>
      <c r="G40" s="449"/>
      <c r="H40" s="449"/>
      <c r="I40" s="449"/>
      <c r="J40" s="449"/>
      <c r="K40" s="449"/>
      <c r="L40" s="449"/>
      <c r="M40" s="449"/>
      <c r="N40" s="449"/>
      <c r="O40"/>
    </row>
    <row r="41" spans="2:15"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>
      <c r="D44"/>
      <c r="E44"/>
      <c r="F44"/>
      <c r="G44"/>
      <c r="H44"/>
      <c r="I44"/>
      <c r="J44"/>
      <c r="K44"/>
      <c r="L44"/>
      <c r="M44"/>
      <c r="N44"/>
      <c r="O44"/>
    </row>
  </sheetData>
  <sortState ref="A4:N36">
    <sortCondition descending="1" ref="C5"/>
  </sortState>
  <mergeCells count="6">
    <mergeCell ref="B40:N40"/>
    <mergeCell ref="B1:N1"/>
    <mergeCell ref="B2:N2"/>
    <mergeCell ref="D4:N4"/>
    <mergeCell ref="C4:C5"/>
    <mergeCell ref="B4:B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:AI31"/>
  <sheetViews>
    <sheetView showGridLines="0" topLeftCell="M7" workbookViewId="0">
      <selection sqref="A1:A3"/>
    </sheetView>
  </sheetViews>
  <sheetFormatPr baseColWidth="10" defaultRowHeight="12"/>
  <cols>
    <col min="1" max="1" width="22.1640625" customWidth="1"/>
    <col min="2" max="2" width="61.6640625" style="100" customWidth="1"/>
    <col min="3" max="3" width="20.33203125" style="100" customWidth="1"/>
    <col min="4" max="23" width="12.5" style="100" customWidth="1"/>
    <col min="24" max="24" width="13.6640625" customWidth="1"/>
    <col min="25" max="35" width="12.5" customWidth="1"/>
  </cols>
  <sheetData>
    <row r="1" spans="1:35">
      <c r="A1" s="441"/>
      <c r="B1" s="446" t="s">
        <v>115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</row>
    <row r="2" spans="1:35">
      <c r="A2" s="442"/>
      <c r="B2" s="445" t="s">
        <v>110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</row>
    <row r="3" spans="1:35" ht="12.75" thickBot="1">
      <c r="A3" s="441"/>
    </row>
    <row r="4" spans="1:35" ht="12.75" thickBot="1">
      <c r="B4" s="614" t="s">
        <v>32</v>
      </c>
      <c r="C4" s="612" t="s">
        <v>31</v>
      </c>
      <c r="D4" s="602" t="s">
        <v>108</v>
      </c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3"/>
      <c r="Q4" s="603"/>
      <c r="R4" s="603"/>
      <c r="S4" s="603"/>
      <c r="T4" s="603"/>
      <c r="U4" s="603"/>
      <c r="V4" s="603"/>
      <c r="W4" s="603"/>
      <c r="X4" s="603"/>
      <c r="Y4" s="603"/>
      <c r="Z4" s="603"/>
      <c r="AA4" s="603"/>
      <c r="AB4" s="603"/>
      <c r="AC4" s="603"/>
      <c r="AD4" s="603"/>
      <c r="AE4" s="603"/>
      <c r="AF4" s="603"/>
      <c r="AG4" s="603"/>
      <c r="AH4" s="603"/>
      <c r="AI4" s="604"/>
    </row>
    <row r="5" spans="1:35" ht="36.75" thickBot="1">
      <c r="B5" s="615"/>
      <c r="C5" s="613"/>
      <c r="D5" s="101" t="s">
        <v>36</v>
      </c>
      <c r="E5" s="102" t="s">
        <v>37</v>
      </c>
      <c r="F5" s="101" t="s">
        <v>38</v>
      </c>
      <c r="G5" s="102" t="s">
        <v>40</v>
      </c>
      <c r="H5" s="101" t="s">
        <v>41</v>
      </c>
      <c r="I5" s="102" t="s">
        <v>42</v>
      </c>
      <c r="J5" s="101" t="s">
        <v>44</v>
      </c>
      <c r="K5" s="102" t="s">
        <v>45</v>
      </c>
      <c r="L5" s="101" t="s">
        <v>46</v>
      </c>
      <c r="M5" s="102" t="s">
        <v>47</v>
      </c>
      <c r="N5" s="101" t="s">
        <v>49</v>
      </c>
      <c r="O5" s="102" t="s">
        <v>50</v>
      </c>
      <c r="P5" s="101" t="s">
        <v>51</v>
      </c>
      <c r="Q5" s="102" t="s">
        <v>52</v>
      </c>
      <c r="R5" s="101" t="s">
        <v>55</v>
      </c>
      <c r="S5" s="102" t="s">
        <v>56</v>
      </c>
      <c r="T5" s="101" t="s">
        <v>57</v>
      </c>
      <c r="U5" s="102" t="s">
        <v>58</v>
      </c>
      <c r="V5" s="101" t="s">
        <v>60</v>
      </c>
      <c r="W5" s="102" t="s">
        <v>61</v>
      </c>
      <c r="X5" s="101" t="s">
        <v>62</v>
      </c>
      <c r="Y5" s="102" t="s">
        <v>63</v>
      </c>
      <c r="Z5" s="101" t="s">
        <v>65</v>
      </c>
      <c r="AA5" s="102" t="s">
        <v>66</v>
      </c>
      <c r="AB5" s="101" t="s">
        <v>69</v>
      </c>
      <c r="AC5" s="102" t="s">
        <v>70</v>
      </c>
      <c r="AD5" s="101" t="s">
        <v>71</v>
      </c>
      <c r="AE5" s="102" t="s">
        <v>73</v>
      </c>
      <c r="AF5" s="101" t="s">
        <v>74</v>
      </c>
      <c r="AG5" s="102" t="s">
        <v>75</v>
      </c>
      <c r="AH5" s="101" t="s">
        <v>77</v>
      </c>
      <c r="AI5" s="102" t="s">
        <v>78</v>
      </c>
    </row>
    <row r="6" spans="1:35" ht="17.25" customHeight="1">
      <c r="B6" s="103" t="s">
        <v>31</v>
      </c>
      <c r="C6" s="106">
        <f>+SUM(D6:AI6)</f>
        <v>457095</v>
      </c>
      <c r="D6" s="106">
        <v>10287</v>
      </c>
      <c r="E6" s="106">
        <v>18029</v>
      </c>
      <c r="F6" s="106">
        <v>60479</v>
      </c>
      <c r="G6" s="106">
        <v>16140</v>
      </c>
      <c r="H6" s="106">
        <v>8525</v>
      </c>
      <c r="I6" s="106">
        <v>7163</v>
      </c>
      <c r="J6" s="106">
        <v>11765</v>
      </c>
      <c r="K6" s="106">
        <v>6850</v>
      </c>
      <c r="L6" s="106">
        <v>4654</v>
      </c>
      <c r="M6" s="106">
        <v>6676</v>
      </c>
      <c r="N6" s="106">
        <v>5087</v>
      </c>
      <c r="O6" s="106">
        <v>7094</v>
      </c>
      <c r="P6" s="106">
        <v>2643</v>
      </c>
      <c r="Q6" s="106">
        <v>7038</v>
      </c>
      <c r="R6" s="106">
        <v>7433</v>
      </c>
      <c r="S6" s="106">
        <v>7161</v>
      </c>
      <c r="T6" s="106">
        <v>23297</v>
      </c>
      <c r="U6" s="106">
        <v>2533</v>
      </c>
      <c r="V6" s="106">
        <v>3133</v>
      </c>
      <c r="W6" s="106">
        <v>7391</v>
      </c>
      <c r="X6" s="106">
        <v>1564</v>
      </c>
      <c r="Y6" s="106">
        <v>1799</v>
      </c>
      <c r="Z6" s="106">
        <v>2100</v>
      </c>
      <c r="AA6" s="106">
        <v>9817</v>
      </c>
      <c r="AB6" s="106">
        <v>4357</v>
      </c>
      <c r="AC6" s="106">
        <v>12417</v>
      </c>
      <c r="AD6" s="106">
        <v>13422</v>
      </c>
      <c r="AE6" s="106">
        <v>9474</v>
      </c>
      <c r="AF6" s="106">
        <v>10755</v>
      </c>
      <c r="AG6" s="106">
        <v>3661</v>
      </c>
      <c r="AH6" s="106">
        <v>58396</v>
      </c>
      <c r="AI6" s="427">
        <v>105955</v>
      </c>
    </row>
    <row r="7" spans="1:35" ht="13.5" customHeight="1">
      <c r="B7" s="104" t="s">
        <v>12</v>
      </c>
      <c r="C7" s="107">
        <v>2</v>
      </c>
      <c r="D7" s="107">
        <v>0</v>
      </c>
      <c r="E7" s="107">
        <v>0</v>
      </c>
      <c r="F7" s="107">
        <v>0</v>
      </c>
      <c r="G7" s="107">
        <v>0</v>
      </c>
      <c r="H7" s="107">
        <v>0</v>
      </c>
      <c r="I7" s="107">
        <v>0</v>
      </c>
      <c r="J7" s="107">
        <v>0</v>
      </c>
      <c r="K7" s="107">
        <v>0</v>
      </c>
      <c r="L7" s="107">
        <v>0</v>
      </c>
      <c r="M7" s="107">
        <v>0</v>
      </c>
      <c r="N7" s="107">
        <v>0</v>
      </c>
      <c r="O7" s="107">
        <v>0</v>
      </c>
      <c r="P7" s="107">
        <v>0</v>
      </c>
      <c r="Q7" s="107">
        <v>0</v>
      </c>
      <c r="R7" s="107">
        <v>0</v>
      </c>
      <c r="S7" s="107">
        <v>0</v>
      </c>
      <c r="T7" s="107">
        <v>0</v>
      </c>
      <c r="U7" s="107">
        <v>0</v>
      </c>
      <c r="V7" s="107">
        <v>0</v>
      </c>
      <c r="W7" s="107">
        <v>0</v>
      </c>
      <c r="X7" s="108">
        <v>0</v>
      </c>
      <c r="Y7" s="108">
        <v>0</v>
      </c>
      <c r="Z7" s="108">
        <v>0</v>
      </c>
      <c r="AA7" s="108">
        <v>0</v>
      </c>
      <c r="AB7" s="108">
        <v>0</v>
      </c>
      <c r="AC7" s="108">
        <v>0</v>
      </c>
      <c r="AD7" s="108">
        <v>0</v>
      </c>
      <c r="AE7" s="108">
        <v>0</v>
      </c>
      <c r="AF7" s="108">
        <v>0</v>
      </c>
      <c r="AG7" s="108">
        <v>0</v>
      </c>
      <c r="AH7" s="108">
        <v>2</v>
      </c>
      <c r="AI7" s="109">
        <v>0</v>
      </c>
    </row>
    <row r="8" spans="1:35" ht="13.5" customHeight="1">
      <c r="B8" s="104" t="s">
        <v>13</v>
      </c>
      <c r="C8" s="107">
        <v>17605.712456173944</v>
      </c>
      <c r="D8" s="107">
        <v>399.74137931034494</v>
      </c>
      <c r="E8" s="107">
        <v>498.33333333333331</v>
      </c>
      <c r="F8" s="107">
        <v>2792.2593973283692</v>
      </c>
      <c r="G8" s="107">
        <v>483.82352941176504</v>
      </c>
      <c r="H8" s="107">
        <v>234.4736842105263</v>
      </c>
      <c r="I8" s="107">
        <v>246</v>
      </c>
      <c r="J8" s="107">
        <v>516.20318199999997</v>
      </c>
      <c r="K8" s="107">
        <v>182.29999999999998</v>
      </c>
      <c r="L8" s="107">
        <v>168.44117647058826</v>
      </c>
      <c r="M8" s="107">
        <v>142.74576271186442</v>
      </c>
      <c r="N8" s="107">
        <v>92.86666666666666</v>
      </c>
      <c r="O8" s="107">
        <v>190.66666666666666</v>
      </c>
      <c r="P8" s="107">
        <v>134.21052631578951</v>
      </c>
      <c r="Q8" s="107">
        <v>319.8</v>
      </c>
      <c r="R8" s="107">
        <v>223.75</v>
      </c>
      <c r="S8" s="107">
        <v>219</v>
      </c>
      <c r="T8" s="107">
        <v>848</v>
      </c>
      <c r="U8" s="107">
        <v>71</v>
      </c>
      <c r="V8" s="107">
        <v>105</v>
      </c>
      <c r="W8" s="107">
        <v>249</v>
      </c>
      <c r="X8" s="108">
        <v>47</v>
      </c>
      <c r="Y8" s="108">
        <v>54.5</v>
      </c>
      <c r="Z8" s="108">
        <v>29.153846153846153</v>
      </c>
      <c r="AA8" s="108">
        <v>325.57083333333327</v>
      </c>
      <c r="AB8" s="108">
        <v>145.60975609756099</v>
      </c>
      <c r="AC8" s="108">
        <v>418.38888888888897</v>
      </c>
      <c r="AD8" s="108">
        <v>458</v>
      </c>
      <c r="AE8" s="108">
        <v>303</v>
      </c>
      <c r="AF8" s="108">
        <v>319.58181818181839</v>
      </c>
      <c r="AG8" s="108">
        <v>145.36842105263156</v>
      </c>
      <c r="AH8" s="108">
        <v>2866</v>
      </c>
      <c r="AI8" s="109">
        <v>4375.9235880399492</v>
      </c>
    </row>
    <row r="9" spans="1:35" ht="13.5" customHeight="1">
      <c r="B9" s="104" t="s">
        <v>14</v>
      </c>
      <c r="C9" s="107">
        <v>226.82380190721187</v>
      </c>
      <c r="D9" s="107">
        <v>9</v>
      </c>
      <c r="E9" s="107">
        <v>8</v>
      </c>
      <c r="F9" s="107">
        <v>41</v>
      </c>
      <c r="G9" s="107">
        <v>7</v>
      </c>
      <c r="H9" s="107">
        <v>1</v>
      </c>
      <c r="I9" s="107">
        <v>2</v>
      </c>
      <c r="J9" s="107">
        <v>2</v>
      </c>
      <c r="K9" s="107">
        <v>3.5333333333333332</v>
      </c>
      <c r="L9" s="107">
        <v>3</v>
      </c>
      <c r="M9" s="107">
        <v>8.203389830508474</v>
      </c>
      <c r="N9" s="107">
        <v>2</v>
      </c>
      <c r="O9" s="107">
        <v>1</v>
      </c>
      <c r="P9" s="107">
        <v>5.6842105263157894</v>
      </c>
      <c r="Q9" s="107">
        <v>7</v>
      </c>
      <c r="R9" s="107">
        <v>2</v>
      </c>
      <c r="S9" s="107">
        <v>2</v>
      </c>
      <c r="T9" s="107">
        <v>20.25</v>
      </c>
      <c r="U9" s="107">
        <v>1</v>
      </c>
      <c r="V9" s="107">
        <v>1</v>
      </c>
      <c r="W9" s="107">
        <v>5</v>
      </c>
      <c r="X9" s="108">
        <v>2</v>
      </c>
      <c r="Y9" s="108">
        <v>1</v>
      </c>
      <c r="Z9" s="108">
        <v>0</v>
      </c>
      <c r="AA9" s="108">
        <v>2.0133333333333336</v>
      </c>
      <c r="AB9" s="108">
        <v>2</v>
      </c>
      <c r="AC9" s="108">
        <v>3</v>
      </c>
      <c r="AD9" s="108">
        <v>4</v>
      </c>
      <c r="AE9" s="108">
        <v>5</v>
      </c>
      <c r="AF9" s="108">
        <v>3</v>
      </c>
      <c r="AG9" s="108">
        <v>1</v>
      </c>
      <c r="AH9" s="108">
        <v>40</v>
      </c>
      <c r="AI9" s="109">
        <v>32.139534883720927</v>
      </c>
    </row>
    <row r="10" spans="1:35" ht="28.5" customHeight="1">
      <c r="B10" s="104" t="s">
        <v>15</v>
      </c>
      <c r="C10" s="107">
        <v>400.44567537717205</v>
      </c>
      <c r="D10" s="107">
        <v>11.517241379310345</v>
      </c>
      <c r="E10" s="107">
        <v>10</v>
      </c>
      <c r="F10" s="107">
        <v>81.11556383970175</v>
      </c>
      <c r="G10" s="107">
        <v>10.294117647058822</v>
      </c>
      <c r="H10" s="107">
        <v>2</v>
      </c>
      <c r="I10" s="107">
        <v>1</v>
      </c>
      <c r="J10" s="107">
        <v>2</v>
      </c>
      <c r="K10" s="107">
        <v>5.5333333333333332</v>
      </c>
      <c r="L10" s="107">
        <v>5.5882352941176467</v>
      </c>
      <c r="M10" s="107">
        <v>2.101694915254237</v>
      </c>
      <c r="N10" s="107">
        <v>3</v>
      </c>
      <c r="O10" s="107">
        <v>9</v>
      </c>
      <c r="P10" s="107">
        <v>1</v>
      </c>
      <c r="Q10" s="107">
        <v>6</v>
      </c>
      <c r="R10" s="107">
        <v>7.25</v>
      </c>
      <c r="S10" s="107">
        <v>6</v>
      </c>
      <c r="T10" s="107">
        <v>28</v>
      </c>
      <c r="U10" s="107">
        <v>3</v>
      </c>
      <c r="V10" s="107">
        <v>3</v>
      </c>
      <c r="W10" s="107">
        <v>11</v>
      </c>
      <c r="X10" s="108">
        <v>2</v>
      </c>
      <c r="Y10" s="108">
        <v>1</v>
      </c>
      <c r="Z10" s="108">
        <v>2.0769230769230766</v>
      </c>
      <c r="AA10" s="108">
        <v>17.238333333333333</v>
      </c>
      <c r="AB10" s="108">
        <v>1</v>
      </c>
      <c r="AC10" s="108">
        <v>3</v>
      </c>
      <c r="AD10" s="108">
        <v>10</v>
      </c>
      <c r="AE10" s="108">
        <v>4</v>
      </c>
      <c r="AF10" s="108">
        <v>6.8</v>
      </c>
      <c r="AG10" s="108">
        <v>3</v>
      </c>
      <c r="AH10" s="108">
        <v>47</v>
      </c>
      <c r="AI10" s="109">
        <v>94.930232558139465</v>
      </c>
    </row>
    <row r="11" spans="1:35" ht="13.5" customHeight="1">
      <c r="B11" s="104" t="s">
        <v>16</v>
      </c>
      <c r="C11" s="107">
        <v>969.45853025034728</v>
      </c>
      <c r="D11" s="107">
        <v>12.275862068965518</v>
      </c>
      <c r="E11" s="107">
        <v>37</v>
      </c>
      <c r="F11" s="107">
        <v>139.70177073625348</v>
      </c>
      <c r="G11" s="107">
        <v>25.352941176470587</v>
      </c>
      <c r="H11" s="107">
        <v>7</v>
      </c>
      <c r="I11" s="107">
        <v>9</v>
      </c>
      <c r="J11" s="107">
        <v>15</v>
      </c>
      <c r="K11" s="107">
        <v>4.4000000000000004</v>
      </c>
      <c r="L11" s="107">
        <v>5.2941176470588234</v>
      </c>
      <c r="M11" s="107">
        <v>2</v>
      </c>
      <c r="N11" s="107">
        <v>0</v>
      </c>
      <c r="O11" s="107">
        <v>5</v>
      </c>
      <c r="P11" s="107">
        <v>0</v>
      </c>
      <c r="Q11" s="107">
        <v>6</v>
      </c>
      <c r="R11" s="107">
        <v>4</v>
      </c>
      <c r="S11" s="107">
        <v>5</v>
      </c>
      <c r="T11" s="107">
        <v>17</v>
      </c>
      <c r="U11" s="107">
        <v>2</v>
      </c>
      <c r="V11" s="107">
        <v>3</v>
      </c>
      <c r="W11" s="107">
        <v>6</v>
      </c>
      <c r="X11" s="108">
        <v>1</v>
      </c>
      <c r="Y11" s="108">
        <v>1</v>
      </c>
      <c r="Z11" s="108">
        <v>2.0769230769230766</v>
      </c>
      <c r="AA11" s="108">
        <v>6</v>
      </c>
      <c r="AB11" s="108">
        <v>2</v>
      </c>
      <c r="AC11" s="108">
        <v>15</v>
      </c>
      <c r="AD11" s="108">
        <v>20</v>
      </c>
      <c r="AE11" s="108">
        <v>14</v>
      </c>
      <c r="AF11" s="108">
        <v>7.8</v>
      </c>
      <c r="AG11" s="108">
        <v>3.7894736842105261</v>
      </c>
      <c r="AH11" s="108">
        <v>435</v>
      </c>
      <c r="AI11" s="109">
        <v>156.76744186046525</v>
      </c>
    </row>
    <row r="12" spans="1:35" ht="24.75" customHeight="1">
      <c r="B12" s="104" t="s">
        <v>17</v>
      </c>
      <c r="C12" s="107">
        <v>184727.49287711194</v>
      </c>
      <c r="D12" s="107">
        <v>4483.8965517241604</v>
      </c>
      <c r="E12" s="107">
        <v>6596.3333333332794</v>
      </c>
      <c r="F12" s="107">
        <v>21001.934141037673</v>
      </c>
      <c r="G12" s="107">
        <v>7095.6176470587288</v>
      </c>
      <c r="H12" s="107">
        <v>3548.5789473684149</v>
      </c>
      <c r="I12" s="107">
        <v>3108</v>
      </c>
      <c r="J12" s="107">
        <v>5069.4589919999862</v>
      </c>
      <c r="K12" s="107">
        <v>2821.3333333333253</v>
      </c>
      <c r="L12" s="107">
        <v>1987.8333333333237</v>
      </c>
      <c r="M12" s="107">
        <v>2586.1355932203269</v>
      </c>
      <c r="N12" s="107">
        <v>2357.066666666668</v>
      </c>
      <c r="O12" s="107">
        <v>2598.3333333333335</v>
      </c>
      <c r="P12" s="107">
        <v>1011.4736842105272</v>
      </c>
      <c r="Q12" s="107">
        <v>2981.0000000000014</v>
      </c>
      <c r="R12" s="107">
        <v>3480.8499999999995</v>
      </c>
      <c r="S12" s="107">
        <v>2982</v>
      </c>
      <c r="T12" s="107">
        <v>10204.25</v>
      </c>
      <c r="U12" s="107">
        <v>1193</v>
      </c>
      <c r="V12" s="107">
        <v>1524.3999999999996</v>
      </c>
      <c r="W12" s="107">
        <v>3226.3333333333339</v>
      </c>
      <c r="X12" s="108">
        <v>679</v>
      </c>
      <c r="Y12" s="108">
        <v>909.9</v>
      </c>
      <c r="Z12" s="108">
        <v>1123.1230769230785</v>
      </c>
      <c r="AA12" s="108">
        <v>4413.4666666666599</v>
      </c>
      <c r="AB12" s="108">
        <v>2009.0243902439076</v>
      </c>
      <c r="AC12" s="108">
        <v>5464.5158730158555</v>
      </c>
      <c r="AD12" s="108">
        <v>5382</v>
      </c>
      <c r="AE12" s="108">
        <v>4136.3333333333321</v>
      </c>
      <c r="AF12" s="108">
        <v>5186.6000000000795</v>
      </c>
      <c r="AG12" s="108">
        <v>1592.3684210526328</v>
      </c>
      <c r="AH12" s="108">
        <v>21448</v>
      </c>
      <c r="AI12" s="109">
        <v>42525.332225923303</v>
      </c>
    </row>
    <row r="13" spans="1:35" ht="13.5" customHeight="1">
      <c r="B13" s="104" t="s">
        <v>18</v>
      </c>
      <c r="C13" s="107">
        <v>4949.6103632157428</v>
      </c>
      <c r="D13" s="107">
        <v>54.586206896551722</v>
      </c>
      <c r="E13" s="107">
        <v>194</v>
      </c>
      <c r="F13" s="107">
        <v>1030.8406337371882</v>
      </c>
      <c r="G13" s="107">
        <v>158.2941176470589</v>
      </c>
      <c r="H13" s="107">
        <v>30</v>
      </c>
      <c r="I13" s="107">
        <v>31</v>
      </c>
      <c r="J13" s="107">
        <v>83.122399000000001</v>
      </c>
      <c r="K13" s="107">
        <v>49.599999999999987</v>
      </c>
      <c r="L13" s="107">
        <v>40.17647058823529</v>
      </c>
      <c r="M13" s="107">
        <v>47.016949152542381</v>
      </c>
      <c r="N13" s="107">
        <v>117.8</v>
      </c>
      <c r="O13" s="107">
        <v>86</v>
      </c>
      <c r="P13" s="107">
        <v>28</v>
      </c>
      <c r="Q13" s="107">
        <v>54</v>
      </c>
      <c r="R13" s="107">
        <v>30</v>
      </c>
      <c r="S13" s="107">
        <v>29</v>
      </c>
      <c r="T13" s="107">
        <v>136</v>
      </c>
      <c r="U13" s="107">
        <v>16</v>
      </c>
      <c r="V13" s="107">
        <v>11</v>
      </c>
      <c r="W13" s="107">
        <v>33</v>
      </c>
      <c r="X13" s="108">
        <v>13</v>
      </c>
      <c r="Y13" s="108">
        <v>12.5</v>
      </c>
      <c r="Z13" s="108">
        <v>3</v>
      </c>
      <c r="AA13" s="108">
        <v>67.37166666666667</v>
      </c>
      <c r="AB13" s="108">
        <v>19</v>
      </c>
      <c r="AC13" s="108">
        <v>95.944444444444443</v>
      </c>
      <c r="AD13" s="108">
        <v>91</v>
      </c>
      <c r="AE13" s="108">
        <v>46</v>
      </c>
      <c r="AF13" s="108">
        <v>38.6</v>
      </c>
      <c r="AG13" s="108">
        <v>10</v>
      </c>
      <c r="AH13" s="108">
        <v>1138</v>
      </c>
      <c r="AI13" s="109">
        <v>1155.7574750830556</v>
      </c>
    </row>
    <row r="14" spans="1:35" ht="13.5" customHeight="1">
      <c r="B14" s="104" t="s">
        <v>19</v>
      </c>
      <c r="C14" s="107">
        <v>49480.926339064856</v>
      </c>
      <c r="D14" s="107">
        <v>892.68965517241224</v>
      </c>
      <c r="E14" s="107">
        <v>2652.5000000000023</v>
      </c>
      <c r="F14" s="107">
        <v>7313.6896551724849</v>
      </c>
      <c r="G14" s="107">
        <v>1537.4411764705756</v>
      </c>
      <c r="H14" s="107">
        <v>813.73684210526346</v>
      </c>
      <c r="I14" s="107">
        <v>668</v>
      </c>
      <c r="J14" s="107">
        <v>1347.7319450000002</v>
      </c>
      <c r="K14" s="107">
        <v>718.73333333332971</v>
      </c>
      <c r="L14" s="107">
        <v>272.49999999999994</v>
      </c>
      <c r="M14" s="107">
        <v>1067.2542372881408</v>
      </c>
      <c r="N14" s="107">
        <v>516.86666666666679</v>
      </c>
      <c r="O14" s="107">
        <v>1029</v>
      </c>
      <c r="P14" s="107">
        <v>282.26315789473682</v>
      </c>
      <c r="Q14" s="107">
        <v>731.8</v>
      </c>
      <c r="R14" s="107">
        <v>794.85</v>
      </c>
      <c r="S14" s="107">
        <v>643</v>
      </c>
      <c r="T14" s="107">
        <v>2706.75</v>
      </c>
      <c r="U14" s="107">
        <v>216</v>
      </c>
      <c r="V14" s="107">
        <v>317.60000000000002</v>
      </c>
      <c r="W14" s="107">
        <v>904</v>
      </c>
      <c r="X14" s="108">
        <v>199</v>
      </c>
      <c r="Y14" s="108">
        <v>251.70000000000002</v>
      </c>
      <c r="Z14" s="108">
        <v>138.8923076923077</v>
      </c>
      <c r="AA14" s="108">
        <v>881.24583333333271</v>
      </c>
      <c r="AB14" s="108">
        <v>361.21951219512187</v>
      </c>
      <c r="AC14" s="108">
        <v>1361.4841269841265</v>
      </c>
      <c r="AD14" s="108">
        <v>1523</v>
      </c>
      <c r="AE14" s="108">
        <v>1106.3333333333333</v>
      </c>
      <c r="AF14" s="108">
        <v>1152.7818181818152</v>
      </c>
      <c r="AG14" s="108">
        <v>367.10526315789468</v>
      </c>
      <c r="AH14" s="108">
        <v>5616</v>
      </c>
      <c r="AI14" s="109">
        <v>11095.757475083312</v>
      </c>
    </row>
    <row r="15" spans="1:35" ht="13.5" customHeight="1">
      <c r="B15" s="104" t="s">
        <v>20</v>
      </c>
      <c r="C15" s="107">
        <v>5810.4627911346552</v>
      </c>
      <c r="D15" s="107">
        <v>78.568965517241395</v>
      </c>
      <c r="E15" s="107">
        <v>193.33333333333334</v>
      </c>
      <c r="F15" s="107">
        <v>871.28953091022197</v>
      </c>
      <c r="G15" s="107">
        <v>169.51680672268913</v>
      </c>
      <c r="H15" s="107">
        <v>57.526315789473685</v>
      </c>
      <c r="I15" s="107">
        <v>74</v>
      </c>
      <c r="J15" s="107">
        <v>155.73439400000001</v>
      </c>
      <c r="K15" s="107">
        <v>58.933333333333323</v>
      </c>
      <c r="L15" s="107">
        <v>25.764705882352938</v>
      </c>
      <c r="M15" s="107">
        <v>61.118644067796602</v>
      </c>
      <c r="N15" s="107">
        <v>38.266666666666666</v>
      </c>
      <c r="O15" s="107">
        <v>66</v>
      </c>
      <c r="P15" s="107">
        <v>21</v>
      </c>
      <c r="Q15" s="107">
        <v>103</v>
      </c>
      <c r="R15" s="107">
        <v>112</v>
      </c>
      <c r="S15" s="107">
        <v>59</v>
      </c>
      <c r="T15" s="107">
        <v>245.5</v>
      </c>
      <c r="U15" s="107">
        <v>23</v>
      </c>
      <c r="V15" s="107">
        <v>41</v>
      </c>
      <c r="W15" s="107">
        <v>115</v>
      </c>
      <c r="X15" s="108">
        <v>16</v>
      </c>
      <c r="Y15" s="108">
        <v>17.5</v>
      </c>
      <c r="Z15" s="108">
        <v>13.076923076923077</v>
      </c>
      <c r="AA15" s="108">
        <v>103.17916666666667</v>
      </c>
      <c r="AB15" s="108">
        <v>51</v>
      </c>
      <c r="AC15" s="108">
        <v>188.88888888888889</v>
      </c>
      <c r="AD15" s="108">
        <v>176</v>
      </c>
      <c r="AE15" s="108">
        <v>150</v>
      </c>
      <c r="AF15" s="108">
        <v>91.8</v>
      </c>
      <c r="AG15" s="108">
        <v>61</v>
      </c>
      <c r="AH15" s="108">
        <v>780</v>
      </c>
      <c r="AI15" s="109">
        <v>1592.4651162790674</v>
      </c>
    </row>
    <row r="16" spans="1:35" ht="13.5" customHeight="1">
      <c r="B16" s="104" t="s">
        <v>21</v>
      </c>
      <c r="C16" s="107">
        <v>7482.7326003009721</v>
      </c>
      <c r="D16" s="107">
        <v>179.10344827586209</v>
      </c>
      <c r="E16" s="107">
        <v>281.66666666666663</v>
      </c>
      <c r="F16" s="107">
        <v>1040.8859894377142</v>
      </c>
      <c r="G16" s="107">
        <v>332.21008403361355</v>
      </c>
      <c r="H16" s="107">
        <v>141.78947368421052</v>
      </c>
      <c r="I16" s="107">
        <v>136</v>
      </c>
      <c r="J16" s="107">
        <v>296.85679300000004</v>
      </c>
      <c r="K16" s="107">
        <v>129.26666666666668</v>
      </c>
      <c r="L16" s="107">
        <v>91.588235294117652</v>
      </c>
      <c r="M16" s="107">
        <v>91.508474576271183</v>
      </c>
      <c r="N16" s="107">
        <v>48</v>
      </c>
      <c r="O16" s="107">
        <v>127</v>
      </c>
      <c r="P16" s="107">
        <v>40.684210526315788</v>
      </c>
      <c r="Q16" s="107">
        <v>134</v>
      </c>
      <c r="R16" s="107">
        <v>116</v>
      </c>
      <c r="S16" s="107">
        <v>111</v>
      </c>
      <c r="T16" s="107">
        <v>303</v>
      </c>
      <c r="U16" s="107">
        <v>55</v>
      </c>
      <c r="V16" s="107">
        <v>50</v>
      </c>
      <c r="W16" s="107">
        <v>148</v>
      </c>
      <c r="X16" s="108">
        <v>24</v>
      </c>
      <c r="Y16" s="108">
        <v>26.5</v>
      </c>
      <c r="Z16" s="108">
        <v>13</v>
      </c>
      <c r="AA16" s="108">
        <v>96.04</v>
      </c>
      <c r="AB16" s="108">
        <v>51</v>
      </c>
      <c r="AC16" s="108">
        <v>274</v>
      </c>
      <c r="AD16" s="108">
        <v>202</v>
      </c>
      <c r="AE16" s="108">
        <v>169</v>
      </c>
      <c r="AF16" s="108">
        <v>119.39999999999999</v>
      </c>
      <c r="AG16" s="108">
        <v>83</v>
      </c>
      <c r="AH16" s="108">
        <v>1263</v>
      </c>
      <c r="AI16" s="109">
        <v>1308.2325581395337</v>
      </c>
    </row>
    <row r="17" spans="2:35" ht="13.5" customHeight="1">
      <c r="B17" s="104" t="s">
        <v>22</v>
      </c>
      <c r="C17" s="107">
        <v>2240.5398161867147</v>
      </c>
      <c r="D17" s="107">
        <v>12</v>
      </c>
      <c r="E17" s="107">
        <v>187</v>
      </c>
      <c r="F17" s="107">
        <v>561.52159055607297</v>
      </c>
      <c r="G17" s="107">
        <v>39.470588235294123</v>
      </c>
      <c r="H17" s="107">
        <v>38</v>
      </c>
      <c r="I17" s="107">
        <v>32</v>
      </c>
      <c r="J17" s="107">
        <v>30</v>
      </c>
      <c r="K17" s="107">
        <v>38.533333333333331</v>
      </c>
      <c r="L17" s="107">
        <v>8</v>
      </c>
      <c r="M17" s="107">
        <v>65.016949152542367</v>
      </c>
      <c r="N17" s="107">
        <v>60.533333333333331</v>
      </c>
      <c r="O17" s="107">
        <v>196.66666666666669</v>
      </c>
      <c r="P17" s="107">
        <v>11.368421052631579</v>
      </c>
      <c r="Q17" s="107">
        <v>36</v>
      </c>
      <c r="R17" s="107">
        <v>5</v>
      </c>
      <c r="S17" s="107">
        <v>10</v>
      </c>
      <c r="T17" s="107">
        <v>23</v>
      </c>
      <c r="U17" s="107">
        <v>1</v>
      </c>
      <c r="V17" s="107">
        <v>3</v>
      </c>
      <c r="W17" s="107">
        <v>20</v>
      </c>
      <c r="X17" s="108">
        <v>0</v>
      </c>
      <c r="Y17" s="108">
        <v>2</v>
      </c>
      <c r="Z17" s="108">
        <v>0</v>
      </c>
      <c r="AA17" s="108">
        <v>3</v>
      </c>
      <c r="AB17" s="108">
        <v>10</v>
      </c>
      <c r="AC17" s="108">
        <v>32</v>
      </c>
      <c r="AD17" s="108">
        <v>46</v>
      </c>
      <c r="AE17" s="108">
        <v>24</v>
      </c>
      <c r="AF17" s="108">
        <v>38.927272727272722</v>
      </c>
      <c r="AG17" s="108">
        <v>14</v>
      </c>
      <c r="AH17" s="108">
        <v>371</v>
      </c>
      <c r="AI17" s="109">
        <v>321.50166112956742</v>
      </c>
    </row>
    <row r="18" spans="2:35" ht="13.5" customHeight="1">
      <c r="B18" s="104" t="s">
        <v>23</v>
      </c>
      <c r="C18" s="107">
        <v>8002.5966574428739</v>
      </c>
      <c r="D18" s="107">
        <v>202.0344827586207</v>
      </c>
      <c r="E18" s="107">
        <v>284</v>
      </c>
      <c r="F18" s="107">
        <v>1297.3454488971734</v>
      </c>
      <c r="G18" s="107">
        <v>259.94117647058829</v>
      </c>
      <c r="H18" s="107">
        <v>86</v>
      </c>
      <c r="I18" s="107">
        <v>125</v>
      </c>
      <c r="J18" s="107">
        <v>227.122399</v>
      </c>
      <c r="K18" s="107">
        <v>113.33333333333334</v>
      </c>
      <c r="L18" s="107">
        <v>96.637254901960787</v>
      </c>
      <c r="M18" s="107">
        <v>119.71186440677965</v>
      </c>
      <c r="N18" s="107">
        <v>41.066666666666663</v>
      </c>
      <c r="O18" s="107">
        <v>77</v>
      </c>
      <c r="P18" s="107">
        <v>27</v>
      </c>
      <c r="Q18" s="107">
        <v>127</v>
      </c>
      <c r="R18" s="107">
        <v>69</v>
      </c>
      <c r="S18" s="107">
        <v>76</v>
      </c>
      <c r="T18" s="107">
        <v>271</v>
      </c>
      <c r="U18" s="107">
        <v>33</v>
      </c>
      <c r="V18" s="107">
        <v>23</v>
      </c>
      <c r="W18" s="107">
        <v>69</v>
      </c>
      <c r="X18" s="108">
        <v>6</v>
      </c>
      <c r="Y18" s="108">
        <v>10</v>
      </c>
      <c r="Z18" s="108">
        <v>11</v>
      </c>
      <c r="AA18" s="108">
        <v>104.01333333333334</v>
      </c>
      <c r="AB18" s="108">
        <v>36</v>
      </c>
      <c r="AC18" s="108">
        <v>192</v>
      </c>
      <c r="AD18" s="108">
        <v>284</v>
      </c>
      <c r="AE18" s="108">
        <v>78</v>
      </c>
      <c r="AF18" s="108">
        <v>53.6</v>
      </c>
      <c r="AG18" s="108">
        <v>52</v>
      </c>
      <c r="AH18" s="108">
        <v>2055</v>
      </c>
      <c r="AI18" s="109">
        <v>1496.7906976744173</v>
      </c>
    </row>
    <row r="19" spans="2:35" ht="13.5" customHeight="1">
      <c r="B19" s="104" t="s">
        <v>24</v>
      </c>
      <c r="C19" s="107">
        <v>4093.6017748722347</v>
      </c>
      <c r="D19" s="107">
        <v>83.775862068965523</v>
      </c>
      <c r="E19" s="107">
        <v>176</v>
      </c>
      <c r="F19" s="107">
        <v>748.26529978254143</v>
      </c>
      <c r="G19" s="107">
        <v>122.00000000000004</v>
      </c>
      <c r="H19" s="107">
        <v>54</v>
      </c>
      <c r="I19" s="107">
        <v>70</v>
      </c>
      <c r="J19" s="107">
        <v>135.122399</v>
      </c>
      <c r="K19" s="107">
        <v>30</v>
      </c>
      <c r="L19" s="107">
        <v>47.294117647058826</v>
      </c>
      <c r="M19" s="107">
        <v>73.305084745762727</v>
      </c>
      <c r="N19" s="107">
        <v>15.266666666666666</v>
      </c>
      <c r="O19" s="107">
        <v>37</v>
      </c>
      <c r="P19" s="107">
        <v>15</v>
      </c>
      <c r="Q19" s="107">
        <v>51</v>
      </c>
      <c r="R19" s="107">
        <v>39</v>
      </c>
      <c r="S19" s="107">
        <v>49</v>
      </c>
      <c r="T19" s="107">
        <v>139</v>
      </c>
      <c r="U19" s="107">
        <v>18</v>
      </c>
      <c r="V19" s="107">
        <v>11</v>
      </c>
      <c r="W19" s="107">
        <v>69</v>
      </c>
      <c r="X19" s="108">
        <v>12</v>
      </c>
      <c r="Y19" s="108">
        <v>10</v>
      </c>
      <c r="Z19" s="108">
        <v>5</v>
      </c>
      <c r="AA19" s="108">
        <v>56.125833333333333</v>
      </c>
      <c r="AB19" s="108">
        <v>12</v>
      </c>
      <c r="AC19" s="108">
        <v>105</v>
      </c>
      <c r="AD19" s="108">
        <v>148</v>
      </c>
      <c r="AE19" s="108">
        <v>51</v>
      </c>
      <c r="AF19" s="108">
        <v>44.400000000000006</v>
      </c>
      <c r="AG19" s="108">
        <v>15</v>
      </c>
      <c r="AH19" s="108">
        <v>875</v>
      </c>
      <c r="AI19" s="109">
        <v>777.04651162790606</v>
      </c>
    </row>
    <row r="20" spans="2:35" ht="27.75" customHeight="1">
      <c r="B20" s="104" t="s">
        <v>25</v>
      </c>
      <c r="C20" s="107">
        <v>3248.3087699182561</v>
      </c>
      <c r="D20" s="107">
        <v>66.034482758620697</v>
      </c>
      <c r="E20" s="107">
        <v>195.50000000000003</v>
      </c>
      <c r="F20" s="107">
        <v>300.04690897794347</v>
      </c>
      <c r="G20" s="107">
        <v>91.882352941176492</v>
      </c>
      <c r="H20" s="107">
        <v>128.26315789473685</v>
      </c>
      <c r="I20" s="107">
        <v>30</v>
      </c>
      <c r="J20" s="107">
        <v>59</v>
      </c>
      <c r="K20" s="107">
        <v>67.266666666666652</v>
      </c>
      <c r="L20" s="107">
        <v>40.588235294117652</v>
      </c>
      <c r="M20" s="107">
        <v>75.813559322033896</v>
      </c>
      <c r="N20" s="107">
        <v>74.599999999999994</v>
      </c>
      <c r="O20" s="107">
        <v>132</v>
      </c>
      <c r="P20" s="107">
        <v>38</v>
      </c>
      <c r="Q20" s="107">
        <v>76</v>
      </c>
      <c r="R20" s="107">
        <v>102</v>
      </c>
      <c r="S20" s="107">
        <v>50</v>
      </c>
      <c r="T20" s="107">
        <v>115</v>
      </c>
      <c r="U20" s="107">
        <v>40</v>
      </c>
      <c r="V20" s="107">
        <v>52</v>
      </c>
      <c r="W20" s="107">
        <v>137</v>
      </c>
      <c r="X20" s="108">
        <v>55</v>
      </c>
      <c r="Y20" s="108">
        <v>38.5</v>
      </c>
      <c r="Z20" s="108">
        <v>62.353846153846163</v>
      </c>
      <c r="AA20" s="108">
        <v>117.345</v>
      </c>
      <c r="AB20" s="108">
        <v>54.853658536585371</v>
      </c>
      <c r="AC20" s="108">
        <v>69.412698412698404</v>
      </c>
      <c r="AD20" s="108">
        <v>74</v>
      </c>
      <c r="AE20" s="108">
        <v>86</v>
      </c>
      <c r="AF20" s="108">
        <v>119.1272727272727</v>
      </c>
      <c r="AG20" s="108">
        <v>40</v>
      </c>
      <c r="AH20" s="108">
        <v>351</v>
      </c>
      <c r="AI20" s="109">
        <v>309.72093023255752</v>
      </c>
    </row>
    <row r="21" spans="2:35" ht="13.5" customHeight="1">
      <c r="B21" s="104" t="s">
        <v>26</v>
      </c>
      <c r="C21" s="107">
        <v>10896.519628222506</v>
      </c>
      <c r="D21" s="107">
        <v>188.86206896551732</v>
      </c>
      <c r="E21" s="107">
        <v>485</v>
      </c>
      <c r="F21" s="107">
        <v>1242.8856787822322</v>
      </c>
      <c r="G21" s="107">
        <v>401.88235294117686</v>
      </c>
      <c r="H21" s="107">
        <v>300.15789473684208</v>
      </c>
      <c r="I21" s="107">
        <v>160</v>
      </c>
      <c r="J21" s="107">
        <v>197.61199500000001</v>
      </c>
      <c r="K21" s="107">
        <v>227.29999999999993</v>
      </c>
      <c r="L21" s="107">
        <v>203.80392156862723</v>
      </c>
      <c r="M21" s="107">
        <v>144.98305084745755</v>
      </c>
      <c r="N21" s="107">
        <v>97.73333333333332</v>
      </c>
      <c r="O21" s="107">
        <v>121.66666666666667</v>
      </c>
      <c r="P21" s="107">
        <v>73.526315789473685</v>
      </c>
      <c r="Q21" s="107">
        <v>128.80000000000001</v>
      </c>
      <c r="R21" s="107">
        <v>152.85</v>
      </c>
      <c r="S21" s="107">
        <v>129</v>
      </c>
      <c r="T21" s="107">
        <v>585.5</v>
      </c>
      <c r="U21" s="107">
        <v>60</v>
      </c>
      <c r="V21" s="107">
        <v>46</v>
      </c>
      <c r="W21" s="107">
        <v>158.66666666666666</v>
      </c>
      <c r="X21" s="108">
        <v>59</v>
      </c>
      <c r="Y21" s="108">
        <v>24.4</v>
      </c>
      <c r="Z21" s="108">
        <v>46.507692307692317</v>
      </c>
      <c r="AA21" s="108">
        <v>313.4049999999998</v>
      </c>
      <c r="AB21" s="108">
        <v>189.58536585365846</v>
      </c>
      <c r="AC21" s="108">
        <v>243.99206349206355</v>
      </c>
      <c r="AD21" s="108">
        <v>302.60000000000002</v>
      </c>
      <c r="AE21" s="108">
        <v>257</v>
      </c>
      <c r="AF21" s="108">
        <v>260.30909090909114</v>
      </c>
      <c r="AG21" s="108">
        <v>81.78947368421052</v>
      </c>
      <c r="AH21" s="108">
        <v>1323</v>
      </c>
      <c r="AI21" s="109">
        <v>2688.7009966777969</v>
      </c>
    </row>
    <row r="22" spans="2:35" ht="13.5" customHeight="1">
      <c r="B22" s="104" t="s">
        <v>27</v>
      </c>
      <c r="C22" s="107">
        <v>12122.535877755705</v>
      </c>
      <c r="D22" s="107">
        <v>148.08620689655174</v>
      </c>
      <c r="E22" s="107">
        <v>452.16666666666663</v>
      </c>
      <c r="F22" s="107">
        <v>2022.9214041627827</v>
      </c>
      <c r="G22" s="107">
        <v>461.79411764705901</v>
      </c>
      <c r="H22" s="107">
        <v>154.84210526315789</v>
      </c>
      <c r="I22" s="107">
        <v>177</v>
      </c>
      <c r="J22" s="107">
        <v>349.36719700000003</v>
      </c>
      <c r="K22" s="107">
        <v>137.26666666666668</v>
      </c>
      <c r="L22" s="107">
        <v>174.92156862745094</v>
      </c>
      <c r="M22" s="107">
        <v>104.03389830508473</v>
      </c>
      <c r="N22" s="107">
        <v>66.86666666666666</v>
      </c>
      <c r="O22" s="107">
        <v>118.66666666666667</v>
      </c>
      <c r="P22" s="107">
        <v>67</v>
      </c>
      <c r="Q22" s="107">
        <v>237</v>
      </c>
      <c r="R22" s="107">
        <v>175</v>
      </c>
      <c r="S22" s="107">
        <v>121</v>
      </c>
      <c r="T22" s="107">
        <v>467.5</v>
      </c>
      <c r="U22" s="107">
        <v>87</v>
      </c>
      <c r="V22" s="107">
        <v>42</v>
      </c>
      <c r="W22" s="107">
        <v>182</v>
      </c>
      <c r="X22" s="108">
        <v>50</v>
      </c>
      <c r="Y22" s="108">
        <v>31</v>
      </c>
      <c r="Z22" s="108">
        <v>78.553846153846152</v>
      </c>
      <c r="AA22" s="108">
        <v>240.89583333333331</v>
      </c>
      <c r="AB22" s="108">
        <v>73.756097560975618</v>
      </c>
      <c r="AC22" s="108">
        <v>218.30158730158732</v>
      </c>
      <c r="AD22" s="108">
        <v>218</v>
      </c>
      <c r="AE22" s="108">
        <v>164</v>
      </c>
      <c r="AF22" s="108">
        <v>123.2</v>
      </c>
      <c r="AG22" s="108">
        <v>69</v>
      </c>
      <c r="AH22" s="108">
        <v>3169</v>
      </c>
      <c r="AI22" s="109">
        <v>1940.3953488372076</v>
      </c>
    </row>
    <row r="23" spans="2:35" ht="13.5" customHeight="1">
      <c r="B23" s="104" t="s">
        <v>28</v>
      </c>
      <c r="C23" s="107">
        <v>49070.210211984086</v>
      </c>
      <c r="D23" s="107">
        <v>1350.4999999999923</v>
      </c>
      <c r="E23" s="107">
        <v>2024.4999999999955</v>
      </c>
      <c r="F23" s="107">
        <v>6353.4703324014627</v>
      </c>
      <c r="G23" s="107">
        <v>2586.5756302520613</v>
      </c>
      <c r="H23" s="107">
        <v>1244.789473684212</v>
      </c>
      <c r="I23" s="107">
        <v>874</v>
      </c>
      <c r="J23" s="107">
        <v>1189.6095459999997</v>
      </c>
      <c r="K23" s="107">
        <v>798.29999999999779</v>
      </c>
      <c r="L23" s="107">
        <v>565.59803921568664</v>
      </c>
      <c r="M23" s="107">
        <v>600.54237288135687</v>
      </c>
      <c r="N23" s="107">
        <v>517.4666666666667</v>
      </c>
      <c r="O23" s="107">
        <v>876.33333333333326</v>
      </c>
      <c r="P23" s="107">
        <v>386.42105263157885</v>
      </c>
      <c r="Q23" s="107">
        <v>921.59999999999991</v>
      </c>
      <c r="R23" s="107">
        <v>932.2</v>
      </c>
      <c r="S23" s="107">
        <v>844</v>
      </c>
      <c r="T23" s="107">
        <v>2518.5</v>
      </c>
      <c r="U23" s="107">
        <v>301</v>
      </c>
      <c r="V23" s="107">
        <v>399.2</v>
      </c>
      <c r="W23" s="107">
        <v>655</v>
      </c>
      <c r="X23" s="108">
        <v>166</v>
      </c>
      <c r="Y23" s="108">
        <v>122.70000000000002</v>
      </c>
      <c r="Z23" s="108">
        <v>278.64615384615377</v>
      </c>
      <c r="AA23" s="108">
        <v>1457.3691666666621</v>
      </c>
      <c r="AB23" s="108">
        <v>424.19512195121928</v>
      </c>
      <c r="AC23" s="108">
        <v>1103.5396825396824</v>
      </c>
      <c r="AD23" s="108">
        <v>943</v>
      </c>
      <c r="AE23" s="108">
        <v>1026.6666666666665</v>
      </c>
      <c r="AF23" s="108">
        <v>1251.9999999999977</v>
      </c>
      <c r="AG23" s="108">
        <v>325.4736842105263</v>
      </c>
      <c r="AH23" s="108">
        <v>4456</v>
      </c>
      <c r="AI23" s="109">
        <v>11575.013289036837</v>
      </c>
    </row>
    <row r="24" spans="2:35" ht="13.5" customHeight="1">
      <c r="B24" s="104" t="s">
        <v>29</v>
      </c>
      <c r="C24" s="107">
        <v>70129.496895005577</v>
      </c>
      <c r="D24" s="107">
        <v>1239.3965517241331</v>
      </c>
      <c r="E24" s="107">
        <v>2925.3333333333358</v>
      </c>
      <c r="F24" s="107">
        <v>8862.5237651445095</v>
      </c>
      <c r="G24" s="107">
        <v>1864.3697478991398</v>
      </c>
      <c r="H24" s="107">
        <v>1272.1052631578953</v>
      </c>
      <c r="I24" s="107">
        <v>1023</v>
      </c>
      <c r="J24" s="107">
        <v>1904.2423490000017</v>
      </c>
      <c r="K24" s="107">
        <v>1074.1666666666633</v>
      </c>
      <c r="L24" s="107">
        <v>661.06862745098101</v>
      </c>
      <c r="M24" s="107">
        <v>960.2372881355974</v>
      </c>
      <c r="N24" s="107">
        <v>502.93333333333311</v>
      </c>
      <c r="O24" s="107">
        <v>845</v>
      </c>
      <c r="P24" s="107">
        <v>348.94736842105254</v>
      </c>
      <c r="Q24" s="107">
        <v>1028.3999999999999</v>
      </c>
      <c r="R24" s="107">
        <v>990</v>
      </c>
      <c r="S24" s="107">
        <v>1023</v>
      </c>
      <c r="T24" s="107">
        <v>3598.25</v>
      </c>
      <c r="U24" s="107">
        <v>328</v>
      </c>
      <c r="V24" s="107">
        <v>375.6</v>
      </c>
      <c r="W24" s="107">
        <v>1208.6666666666665</v>
      </c>
      <c r="X24" s="108">
        <v>184</v>
      </c>
      <c r="Y24" s="108">
        <v>210.50000000000003</v>
      </c>
      <c r="Z24" s="108">
        <v>237.13846153846148</v>
      </c>
      <c r="AA24" s="108">
        <v>1371.4691666666645</v>
      </c>
      <c r="AB24" s="108">
        <v>718.78048780487882</v>
      </c>
      <c r="AC24" s="108">
        <v>2041.6666666666656</v>
      </c>
      <c r="AD24" s="108">
        <v>2279.1999999999998</v>
      </c>
      <c r="AE24" s="108">
        <v>1502.666666666667</v>
      </c>
      <c r="AF24" s="108">
        <v>1579.581818181814</v>
      </c>
      <c r="AG24" s="108">
        <v>680.31578947368416</v>
      </c>
      <c r="AH24" s="108">
        <v>7783</v>
      </c>
      <c r="AI24" s="109">
        <v>19505.936877073436</v>
      </c>
    </row>
    <row r="25" spans="2:35" ht="13.5" customHeight="1">
      <c r="B25" s="104" t="s">
        <v>30</v>
      </c>
      <c r="C25" s="107">
        <v>64</v>
      </c>
      <c r="D25" s="107">
        <v>0</v>
      </c>
      <c r="E25" s="107">
        <v>1</v>
      </c>
      <c r="F25" s="107">
        <v>6</v>
      </c>
      <c r="G25" s="107">
        <v>0</v>
      </c>
      <c r="H25" s="107">
        <v>0</v>
      </c>
      <c r="I25" s="107">
        <v>0</v>
      </c>
      <c r="J25" s="107">
        <v>0</v>
      </c>
      <c r="K25" s="107">
        <v>0</v>
      </c>
      <c r="L25" s="107">
        <v>0</v>
      </c>
      <c r="M25" s="107">
        <v>0</v>
      </c>
      <c r="N25" s="107">
        <v>1</v>
      </c>
      <c r="O25" s="107">
        <v>0</v>
      </c>
      <c r="P25" s="107">
        <v>1</v>
      </c>
      <c r="Q25" s="107">
        <v>0</v>
      </c>
      <c r="R25" s="107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8">
        <v>0</v>
      </c>
      <c r="Y25" s="108">
        <v>0</v>
      </c>
      <c r="Z25" s="108">
        <v>0</v>
      </c>
      <c r="AA25" s="108">
        <v>0</v>
      </c>
      <c r="AB25" s="108">
        <v>0</v>
      </c>
      <c r="AC25" s="108">
        <v>1</v>
      </c>
      <c r="AD25" s="108">
        <v>1</v>
      </c>
      <c r="AE25" s="108">
        <v>0</v>
      </c>
      <c r="AF25" s="108">
        <v>0</v>
      </c>
      <c r="AG25" s="108">
        <v>0</v>
      </c>
      <c r="AH25" s="108">
        <v>51</v>
      </c>
      <c r="AI25" s="109">
        <v>2</v>
      </c>
    </row>
    <row r="26" spans="2:35" ht="13.5" customHeight="1" thickBot="1">
      <c r="B26" s="105" t="s">
        <v>11</v>
      </c>
      <c r="C26" s="110">
        <v>25570.905959845782</v>
      </c>
      <c r="D26" s="110">
        <v>875.0000000000291</v>
      </c>
      <c r="E26" s="110">
        <v>827.66666666682067</v>
      </c>
      <c r="F26" s="110">
        <v>4771.3028890959758</v>
      </c>
      <c r="G26" s="110">
        <v>492.53361344378754</v>
      </c>
      <c r="H26" s="110">
        <v>411.05953174671686</v>
      </c>
      <c r="I26" s="110">
        <v>397</v>
      </c>
      <c r="J26" s="110">
        <v>184.81641000004856</v>
      </c>
      <c r="K26" s="110">
        <v>389.87965001809425</v>
      </c>
      <c r="L26" s="110">
        <v>255.90196078426106</v>
      </c>
      <c r="M26" s="110">
        <v>524.11596215147802</v>
      </c>
      <c r="N26" s="110">
        <v>533.66666666664969</v>
      </c>
      <c r="O26" s="110">
        <v>577.66666666666697</v>
      </c>
      <c r="P26" s="110">
        <v>150.42105263157327</v>
      </c>
      <c r="Q26" s="110">
        <v>89.600000000005821</v>
      </c>
      <c r="R26" s="110">
        <v>196.99999999999909</v>
      </c>
      <c r="S26" s="110">
        <v>803.00000000000091</v>
      </c>
      <c r="T26" s="110">
        <v>1070.5000000000036</v>
      </c>
      <c r="U26" s="110">
        <v>85</v>
      </c>
      <c r="V26" s="110">
        <v>125.00000000000136</v>
      </c>
      <c r="W26" s="110">
        <v>194.00000000000182</v>
      </c>
      <c r="X26" s="111">
        <v>49</v>
      </c>
      <c r="Y26" s="111">
        <v>73.899999999998727</v>
      </c>
      <c r="Z26" s="111">
        <v>56.399999999997135</v>
      </c>
      <c r="AA26" s="111">
        <v>241.28583333330243</v>
      </c>
      <c r="AB26" s="111">
        <v>196.36585365853171</v>
      </c>
      <c r="AC26" s="111">
        <v>585.86507936503767</v>
      </c>
      <c r="AD26" s="111">
        <v>1259.9999999999927</v>
      </c>
      <c r="AE26" s="111">
        <v>351</v>
      </c>
      <c r="AF26" s="111">
        <v>357.49090909099868</v>
      </c>
      <c r="AG26" s="111">
        <v>116.78947368421314</v>
      </c>
      <c r="AH26" s="111">
        <v>4327</v>
      </c>
      <c r="AI26" s="112">
        <v>5000.6777408415946</v>
      </c>
    </row>
    <row r="28" spans="2:35">
      <c r="B28" s="449" t="s">
        <v>372</v>
      </c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</row>
    <row r="30" spans="2:35">
      <c r="L30" s="428"/>
    </row>
    <row r="31" spans="2:35"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428"/>
      <c r="V31" s="428"/>
      <c r="W31" s="428"/>
      <c r="X31" s="428"/>
      <c r="Y31" s="428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</row>
  </sheetData>
  <mergeCells count="6">
    <mergeCell ref="C4:C5"/>
    <mergeCell ref="B4:B5"/>
    <mergeCell ref="D4:AI4"/>
    <mergeCell ref="B28:N28"/>
    <mergeCell ref="B1:AI1"/>
    <mergeCell ref="B2:AI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>
  <dimension ref="B1:F34"/>
  <sheetViews>
    <sheetView showGridLines="0" workbookViewId="0">
      <selection activeCell="B16" sqref="B16"/>
    </sheetView>
  </sheetViews>
  <sheetFormatPr baseColWidth="10" defaultRowHeight="11.25"/>
  <cols>
    <col min="2" max="2" width="22.6640625" bestFit="1" customWidth="1"/>
    <col min="3" max="3" width="18" customWidth="1"/>
    <col min="4" max="6" width="20.33203125" style="1" customWidth="1"/>
  </cols>
  <sheetData>
    <row r="1" spans="2:6" ht="12">
      <c r="B1" s="446" t="s">
        <v>116</v>
      </c>
      <c r="C1" s="446"/>
      <c r="D1" s="446"/>
      <c r="E1" s="446"/>
      <c r="F1" s="446"/>
    </row>
    <row r="2" spans="2:6" ht="12">
      <c r="B2" s="445" t="s">
        <v>112</v>
      </c>
      <c r="C2" s="445"/>
      <c r="D2" s="445"/>
      <c r="E2" s="445"/>
      <c r="F2" s="445"/>
    </row>
    <row r="3" spans="2:6" ht="12.75" thickBot="1">
      <c r="B3" s="62"/>
      <c r="C3" s="62"/>
      <c r="D3" s="62"/>
      <c r="E3" s="62"/>
      <c r="F3" s="62"/>
    </row>
    <row r="4" spans="2:6" ht="12.75" thickBot="1">
      <c r="B4" s="618" t="s">
        <v>106</v>
      </c>
      <c r="C4" s="616" t="s">
        <v>31</v>
      </c>
      <c r="D4" s="620" t="s">
        <v>79</v>
      </c>
      <c r="E4" s="621"/>
      <c r="F4" s="622"/>
    </row>
    <row r="5" spans="2:6" ht="27" customHeight="1" thickBot="1">
      <c r="B5" s="619"/>
      <c r="C5" s="617"/>
      <c r="D5" s="123" t="s">
        <v>82</v>
      </c>
      <c r="E5" s="133" t="s">
        <v>111</v>
      </c>
      <c r="F5" s="123" t="s">
        <v>83</v>
      </c>
    </row>
    <row r="6" spans="2:6" ht="15.75" customHeight="1">
      <c r="B6" s="132" t="s">
        <v>31</v>
      </c>
      <c r="C6" s="137">
        <f>+C7+C12+C16</f>
        <v>457095</v>
      </c>
      <c r="D6" s="138">
        <v>360113</v>
      </c>
      <c r="E6" s="138">
        <v>75295.058075740992</v>
      </c>
      <c r="F6" s="139">
        <v>21686.555389621739</v>
      </c>
    </row>
    <row r="7" spans="2:6" ht="12">
      <c r="B7" s="134" t="s">
        <v>366</v>
      </c>
      <c r="C7" s="140">
        <v>172430</v>
      </c>
      <c r="D7" s="141">
        <v>139713.94869882223</v>
      </c>
      <c r="E7" s="141">
        <v>24775.168347210914</v>
      </c>
      <c r="F7" s="142">
        <v>7941.1323681883314</v>
      </c>
    </row>
    <row r="8" spans="2:6" ht="12">
      <c r="B8" s="135" t="s">
        <v>92</v>
      </c>
      <c r="C8" s="143">
        <v>88795.40229885088</v>
      </c>
      <c r="D8" s="144">
        <v>69218.081214701728</v>
      </c>
      <c r="E8" s="144">
        <v>15038.403921232743</v>
      </c>
      <c r="F8" s="145">
        <v>4538.9171629164093</v>
      </c>
    </row>
    <row r="9" spans="2:6" ht="12">
      <c r="B9" s="135" t="s">
        <v>93</v>
      </c>
      <c r="C9" s="143">
        <v>31828.32268964142</v>
      </c>
      <c r="D9" s="144">
        <v>27177</v>
      </c>
      <c r="E9" s="144">
        <v>3564.322689641418</v>
      </c>
      <c r="F9" s="145">
        <v>1087</v>
      </c>
    </row>
    <row r="10" spans="2:6" ht="12">
      <c r="B10" s="135" t="s">
        <v>94</v>
      </c>
      <c r="C10" s="143">
        <v>29944.524425729178</v>
      </c>
      <c r="D10" s="144">
        <v>25157.230533651149</v>
      </c>
      <c r="E10" s="144">
        <v>4215.5405070514062</v>
      </c>
      <c r="F10" s="145">
        <v>571.75338502661907</v>
      </c>
    </row>
    <row r="11" spans="2:6" ht="12">
      <c r="B11" s="135" t="s">
        <v>95</v>
      </c>
      <c r="C11" s="143">
        <v>21862</v>
      </c>
      <c r="D11" s="144">
        <v>18161.63695046935</v>
      </c>
      <c r="E11" s="144">
        <v>1956.9012292853461</v>
      </c>
      <c r="F11" s="145">
        <v>1743.4618202453028</v>
      </c>
    </row>
    <row r="12" spans="2:6" ht="12">
      <c r="B12" s="134" t="s">
        <v>367</v>
      </c>
      <c r="C12" s="140">
        <v>66228</v>
      </c>
      <c r="D12" s="141">
        <v>46490</v>
      </c>
      <c r="E12" s="141">
        <v>15389</v>
      </c>
      <c r="F12" s="142">
        <v>4349</v>
      </c>
    </row>
    <row r="13" spans="2:6" ht="12">
      <c r="B13" s="135" t="s">
        <v>96</v>
      </c>
      <c r="C13" s="143">
        <v>40424</v>
      </c>
      <c r="D13" s="144">
        <v>30955</v>
      </c>
      <c r="E13" s="144">
        <v>7225</v>
      </c>
      <c r="F13" s="145">
        <v>2244</v>
      </c>
    </row>
    <row r="14" spans="2:6" ht="12">
      <c r="B14" s="135" t="s">
        <v>97</v>
      </c>
      <c r="C14" s="143">
        <v>13887</v>
      </c>
      <c r="D14" s="144">
        <v>7707</v>
      </c>
      <c r="E14" s="144">
        <v>4846</v>
      </c>
      <c r="F14" s="145">
        <v>1334</v>
      </c>
    </row>
    <row r="15" spans="2:6" ht="12">
      <c r="B15" s="135" t="s">
        <v>98</v>
      </c>
      <c r="C15" s="143">
        <v>11917.035000000011</v>
      </c>
      <c r="D15" s="144">
        <v>7827.828922156923</v>
      </c>
      <c r="E15" s="144">
        <v>3318</v>
      </c>
      <c r="F15" s="145">
        <v>771</v>
      </c>
    </row>
    <row r="16" spans="2:6" ht="12">
      <c r="B16" s="134" t="s">
        <v>368</v>
      </c>
      <c r="C16" s="140">
        <v>218437</v>
      </c>
      <c r="D16" s="141">
        <v>173909</v>
      </c>
      <c r="E16" s="141">
        <v>35132.441070875211</v>
      </c>
      <c r="F16" s="142">
        <v>9396.3299800174791</v>
      </c>
    </row>
    <row r="17" spans="2:6" ht="12">
      <c r="B17" s="135" t="s">
        <v>99</v>
      </c>
      <c r="C17" s="143">
        <v>30196.190243902445</v>
      </c>
      <c r="D17" s="144">
        <v>21116.287404945753</v>
      </c>
      <c r="E17" s="144">
        <v>7549.3421132937638</v>
      </c>
      <c r="F17" s="145">
        <v>1530.5607256629269</v>
      </c>
    </row>
    <row r="18" spans="2:6" ht="12">
      <c r="B18" s="135" t="s">
        <v>100</v>
      </c>
      <c r="C18" s="143">
        <v>23890</v>
      </c>
      <c r="D18" s="144">
        <v>18678.175497203069</v>
      </c>
      <c r="E18" s="144">
        <v>4422.2416443517586</v>
      </c>
      <c r="F18" s="145">
        <v>789.58285844517422</v>
      </c>
    </row>
    <row r="19" spans="2:6" ht="12.75" thickBot="1">
      <c r="B19" s="136" t="s">
        <v>101</v>
      </c>
      <c r="C19" s="146">
        <v>164351.08970099624</v>
      </c>
      <c r="D19" s="147">
        <v>134114.04599185716</v>
      </c>
      <c r="E19" s="147">
        <v>23160.857313229688</v>
      </c>
      <c r="F19" s="148">
        <v>7076.1863959093771</v>
      </c>
    </row>
    <row r="21" spans="2:6">
      <c r="D21"/>
      <c r="E21"/>
      <c r="F21"/>
    </row>
    <row r="22" spans="2:6">
      <c r="D22"/>
      <c r="E22"/>
      <c r="F22"/>
    </row>
    <row r="23" spans="2:6">
      <c r="D23"/>
      <c r="E23"/>
      <c r="F23"/>
    </row>
    <row r="24" spans="2:6">
      <c r="D24"/>
      <c r="E24"/>
      <c r="F24"/>
    </row>
    <row r="25" spans="2:6">
      <c r="D25"/>
      <c r="E25"/>
      <c r="F25"/>
    </row>
    <row r="26" spans="2:6">
      <c r="D26"/>
      <c r="E26"/>
      <c r="F26"/>
    </row>
    <row r="27" spans="2:6">
      <c r="D27"/>
      <c r="E27"/>
      <c r="F27"/>
    </row>
    <row r="28" spans="2:6">
      <c r="D28"/>
      <c r="E28"/>
      <c r="F28"/>
    </row>
    <row r="29" spans="2:6">
      <c r="D29"/>
      <c r="E29"/>
      <c r="F29"/>
    </row>
    <row r="30" spans="2:6">
      <c r="D30"/>
      <c r="E30"/>
      <c r="F30"/>
    </row>
    <row r="31" spans="2:6">
      <c r="D31"/>
      <c r="E31"/>
      <c r="F31"/>
    </row>
    <row r="32" spans="2:6">
      <c r="D32"/>
      <c r="E32"/>
      <c r="F32"/>
    </row>
    <row r="33" spans="4:6">
      <c r="D33"/>
      <c r="E33"/>
      <c r="F33"/>
    </row>
    <row r="34" spans="4:6">
      <c r="D34"/>
      <c r="E34"/>
      <c r="F34"/>
    </row>
  </sheetData>
  <mergeCells count="5">
    <mergeCell ref="C4:C5"/>
    <mergeCell ref="B4:B5"/>
    <mergeCell ref="D4:F4"/>
    <mergeCell ref="B1:F1"/>
    <mergeCell ref="B2:F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>
  <dimension ref="B1:N21"/>
  <sheetViews>
    <sheetView showGridLines="0" workbookViewId="0">
      <selection activeCell="B21" sqref="B21:N21"/>
    </sheetView>
  </sheetViews>
  <sheetFormatPr baseColWidth="10" defaultColWidth="9.33203125" defaultRowHeight="11.25"/>
  <cols>
    <col min="2" max="2" width="26.83203125" customWidth="1"/>
    <col min="3" max="3" width="17.5" customWidth="1"/>
    <col min="4" max="4" width="14.83203125" customWidth="1"/>
    <col min="5" max="14" width="12.33203125" customWidth="1"/>
  </cols>
  <sheetData>
    <row r="1" spans="2:14" ht="12">
      <c r="B1" s="446" t="s">
        <v>117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</row>
    <row r="2" spans="2:14" ht="12">
      <c r="B2" s="445" t="s">
        <v>107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</row>
    <row r="3" spans="2:14" ht="12.75" thickBot="1">
      <c r="B3" s="62"/>
      <c r="C3" s="62"/>
      <c r="D3" s="62"/>
    </row>
    <row r="4" spans="2:14" ht="12" thickBot="1">
      <c r="B4" s="628" t="s">
        <v>106</v>
      </c>
      <c r="C4" s="626" t="s">
        <v>31</v>
      </c>
      <c r="D4" s="623" t="s">
        <v>85</v>
      </c>
      <c r="E4" s="624"/>
      <c r="F4" s="624"/>
      <c r="G4" s="624"/>
      <c r="H4" s="624"/>
      <c r="I4" s="624"/>
      <c r="J4" s="624"/>
      <c r="K4" s="624"/>
      <c r="L4" s="624"/>
      <c r="M4" s="624"/>
      <c r="N4" s="625"/>
    </row>
    <row r="5" spans="2:14" ht="12" thickBot="1">
      <c r="B5" s="629"/>
      <c r="C5" s="627"/>
      <c r="D5" s="59" t="s">
        <v>1</v>
      </c>
      <c r="E5" s="92" t="s">
        <v>2</v>
      </c>
      <c r="F5" s="60" t="s">
        <v>3</v>
      </c>
      <c r="G5" s="92" t="s">
        <v>4</v>
      </c>
      <c r="H5" s="60" t="s">
        <v>5</v>
      </c>
      <c r="I5" s="92" t="s">
        <v>6</v>
      </c>
      <c r="J5" s="60" t="s">
        <v>7</v>
      </c>
      <c r="K5" s="92" t="s">
        <v>8</v>
      </c>
      <c r="L5" s="60" t="s">
        <v>9</v>
      </c>
      <c r="M5" s="92" t="s">
        <v>10</v>
      </c>
      <c r="N5" s="61" t="s">
        <v>11</v>
      </c>
    </row>
    <row r="6" spans="2:14" s="77" customFormat="1" ht="22.5" customHeight="1">
      <c r="B6" s="56" t="s">
        <v>31</v>
      </c>
      <c r="C6" s="57">
        <f>+C7+C12+C16</f>
        <v>457095</v>
      </c>
      <c r="D6" s="57">
        <v>289503.2</v>
      </c>
      <c r="E6" s="57">
        <v>76412.3</v>
      </c>
      <c r="F6" s="57">
        <v>40919.300000000003</v>
      </c>
      <c r="G6" s="57">
        <v>8004</v>
      </c>
      <c r="H6" s="57">
        <v>4235</v>
      </c>
      <c r="I6" s="57">
        <v>3380</v>
      </c>
      <c r="J6" s="57">
        <v>2273</v>
      </c>
      <c r="K6" s="57">
        <v>393</v>
      </c>
      <c r="L6" s="57">
        <v>179</v>
      </c>
      <c r="M6" s="57">
        <v>598</v>
      </c>
      <c r="N6" s="58">
        <v>31197.283057803201</v>
      </c>
    </row>
    <row r="7" spans="2:14" ht="13.5" customHeight="1">
      <c r="B7" s="93" t="s">
        <v>366</v>
      </c>
      <c r="C7" s="96">
        <v>172430</v>
      </c>
      <c r="D7" s="96">
        <v>106749.3</v>
      </c>
      <c r="E7" s="96">
        <v>31374</v>
      </c>
      <c r="F7" s="96">
        <v>15892</v>
      </c>
      <c r="G7" s="96">
        <v>2936</v>
      </c>
      <c r="H7" s="96">
        <v>1411</v>
      </c>
      <c r="I7" s="96">
        <v>1529</v>
      </c>
      <c r="J7" s="96">
        <v>879</v>
      </c>
      <c r="K7" s="96">
        <v>133</v>
      </c>
      <c r="L7" s="96">
        <v>53</v>
      </c>
      <c r="M7" s="96">
        <v>157</v>
      </c>
      <c r="N7" s="97">
        <v>11316.711180493548</v>
      </c>
    </row>
    <row r="8" spans="2:14" ht="13.5" customHeight="1">
      <c r="B8" s="94" t="s">
        <v>92</v>
      </c>
      <c r="C8" s="84">
        <v>88795.333333333343</v>
      </c>
      <c r="D8" s="84">
        <v>53323</v>
      </c>
      <c r="E8" s="84">
        <v>15786</v>
      </c>
      <c r="F8" s="84">
        <v>9133</v>
      </c>
      <c r="G8" s="84">
        <v>1814</v>
      </c>
      <c r="H8" s="84">
        <v>839</v>
      </c>
      <c r="I8" s="84">
        <v>544</v>
      </c>
      <c r="J8" s="84">
        <v>519</v>
      </c>
      <c r="K8" s="84">
        <v>84</v>
      </c>
      <c r="L8" s="84">
        <v>32</v>
      </c>
      <c r="M8" s="84">
        <v>109</v>
      </c>
      <c r="N8" s="98">
        <v>6612.3333333333503</v>
      </c>
    </row>
    <row r="9" spans="2:14" ht="13.5" customHeight="1">
      <c r="B9" s="94" t="s">
        <v>93</v>
      </c>
      <c r="C9" s="84">
        <v>31827.763157894744</v>
      </c>
      <c r="D9" s="84">
        <v>21062</v>
      </c>
      <c r="E9" s="84">
        <v>6052</v>
      </c>
      <c r="F9" s="84">
        <v>2353</v>
      </c>
      <c r="G9" s="84">
        <v>480</v>
      </c>
      <c r="H9" s="84">
        <v>193</v>
      </c>
      <c r="I9" s="84">
        <v>143</v>
      </c>
      <c r="J9" s="84">
        <v>91</v>
      </c>
      <c r="K9" s="84">
        <v>15</v>
      </c>
      <c r="L9" s="84">
        <v>8</v>
      </c>
      <c r="M9" s="84">
        <v>12</v>
      </c>
      <c r="N9" s="98">
        <v>1418.763157894743</v>
      </c>
    </row>
    <row r="10" spans="2:14" ht="13.5" customHeight="1">
      <c r="B10" s="94" t="s">
        <v>94</v>
      </c>
      <c r="C10" s="84">
        <v>29944.781355932122</v>
      </c>
      <c r="D10" s="84">
        <v>18971.3</v>
      </c>
      <c r="E10" s="84">
        <v>5415</v>
      </c>
      <c r="F10" s="84">
        <v>2614</v>
      </c>
      <c r="G10" s="84">
        <v>411</v>
      </c>
      <c r="H10" s="84">
        <v>208</v>
      </c>
      <c r="I10" s="84">
        <v>548</v>
      </c>
      <c r="J10" s="84">
        <v>141</v>
      </c>
      <c r="K10" s="84">
        <v>27</v>
      </c>
      <c r="L10" s="84">
        <v>5</v>
      </c>
      <c r="M10" s="84">
        <v>17</v>
      </c>
      <c r="N10" s="98">
        <v>1587.4813559321219</v>
      </c>
    </row>
    <row r="11" spans="2:14" ht="13.5" customHeight="1">
      <c r="B11" s="94" t="s">
        <v>95</v>
      </c>
      <c r="C11" s="84">
        <v>21862.133333333335</v>
      </c>
      <c r="D11" s="84">
        <v>13393</v>
      </c>
      <c r="E11" s="84">
        <v>4121</v>
      </c>
      <c r="F11" s="84">
        <v>1792</v>
      </c>
      <c r="G11" s="84">
        <v>231</v>
      </c>
      <c r="H11" s="84">
        <v>171</v>
      </c>
      <c r="I11" s="84">
        <v>294</v>
      </c>
      <c r="J11" s="84">
        <v>128</v>
      </c>
      <c r="K11" s="84">
        <v>7</v>
      </c>
      <c r="L11" s="84">
        <v>8</v>
      </c>
      <c r="M11" s="84">
        <v>19</v>
      </c>
      <c r="N11" s="98">
        <v>1698.1333333333341</v>
      </c>
    </row>
    <row r="12" spans="2:14" ht="13.5" customHeight="1">
      <c r="B12" s="93" t="s">
        <v>367</v>
      </c>
      <c r="C12" s="96">
        <v>66228</v>
      </c>
      <c r="D12" s="96">
        <v>46397</v>
      </c>
      <c r="E12" s="96">
        <v>9447</v>
      </c>
      <c r="F12" s="96">
        <v>5124</v>
      </c>
      <c r="G12" s="96">
        <v>931</v>
      </c>
      <c r="H12" s="96">
        <v>460</v>
      </c>
      <c r="I12" s="96">
        <v>202</v>
      </c>
      <c r="J12" s="96">
        <v>143</v>
      </c>
      <c r="K12" s="96">
        <v>39</v>
      </c>
      <c r="L12" s="96">
        <v>13</v>
      </c>
      <c r="M12" s="96">
        <v>33</v>
      </c>
      <c r="N12" s="97">
        <v>3439</v>
      </c>
    </row>
    <row r="13" spans="2:14" ht="13.5" customHeight="1">
      <c r="B13" s="94" t="s">
        <v>96</v>
      </c>
      <c r="C13" s="84">
        <v>40424</v>
      </c>
      <c r="D13" s="84">
        <v>27993</v>
      </c>
      <c r="E13" s="84">
        <v>5941</v>
      </c>
      <c r="F13" s="84">
        <v>3121</v>
      </c>
      <c r="G13" s="84">
        <v>394</v>
      </c>
      <c r="H13" s="84">
        <v>274</v>
      </c>
      <c r="I13" s="84">
        <v>133</v>
      </c>
      <c r="J13" s="84">
        <v>88</v>
      </c>
      <c r="K13" s="84">
        <v>22</v>
      </c>
      <c r="L13" s="84">
        <v>8</v>
      </c>
      <c r="M13" s="84">
        <v>28</v>
      </c>
      <c r="N13" s="98">
        <v>2422</v>
      </c>
    </row>
    <row r="14" spans="2:14" ht="13.5" customHeight="1">
      <c r="B14" s="94" t="s">
        <v>97</v>
      </c>
      <c r="C14" s="84">
        <v>13887</v>
      </c>
      <c r="D14" s="84">
        <v>10112</v>
      </c>
      <c r="E14" s="84">
        <v>1981</v>
      </c>
      <c r="F14" s="84">
        <v>860</v>
      </c>
      <c r="G14" s="84">
        <v>123</v>
      </c>
      <c r="H14" s="84">
        <v>96</v>
      </c>
      <c r="I14" s="84">
        <v>31</v>
      </c>
      <c r="J14" s="84">
        <v>33</v>
      </c>
      <c r="K14" s="84">
        <v>12</v>
      </c>
      <c r="L14" s="84">
        <v>4</v>
      </c>
      <c r="M14" s="84">
        <v>5</v>
      </c>
      <c r="N14" s="98">
        <v>630</v>
      </c>
    </row>
    <row r="15" spans="2:14" ht="13.5" customHeight="1">
      <c r="B15" s="94" t="s">
        <v>98</v>
      </c>
      <c r="C15" s="84">
        <v>11917</v>
      </c>
      <c r="D15" s="84">
        <v>8292</v>
      </c>
      <c r="E15" s="84">
        <v>1525</v>
      </c>
      <c r="F15" s="84">
        <v>1143</v>
      </c>
      <c r="G15" s="84">
        <v>414</v>
      </c>
      <c r="H15" s="84">
        <v>90</v>
      </c>
      <c r="I15" s="84">
        <v>38</v>
      </c>
      <c r="J15" s="84">
        <v>22</v>
      </c>
      <c r="K15" s="84">
        <v>5</v>
      </c>
      <c r="L15" s="84">
        <v>1</v>
      </c>
      <c r="M15" s="84">
        <v>0</v>
      </c>
      <c r="N15" s="98">
        <v>387</v>
      </c>
    </row>
    <row r="16" spans="2:14" ht="13.5" customHeight="1">
      <c r="B16" s="93" t="s">
        <v>368</v>
      </c>
      <c r="C16" s="96">
        <v>218437</v>
      </c>
      <c r="D16" s="96">
        <v>136357.6</v>
      </c>
      <c r="E16" s="96">
        <v>35591.300000000003</v>
      </c>
      <c r="F16" s="96">
        <v>19903.3</v>
      </c>
      <c r="G16" s="96">
        <v>4137</v>
      </c>
      <c r="H16" s="96">
        <v>2364</v>
      </c>
      <c r="I16" s="96">
        <v>1649</v>
      </c>
      <c r="J16" s="96">
        <v>1251</v>
      </c>
      <c r="K16" s="96">
        <v>221</v>
      </c>
      <c r="L16" s="96">
        <v>113</v>
      </c>
      <c r="M16" s="96">
        <v>408</v>
      </c>
      <c r="N16" s="97">
        <v>16442.155210642988</v>
      </c>
    </row>
    <row r="17" spans="2:14" ht="13.5" customHeight="1">
      <c r="B17" s="94" t="s">
        <v>99</v>
      </c>
      <c r="C17" s="84">
        <v>30196.309756097558</v>
      </c>
      <c r="D17" s="84">
        <v>20326.3</v>
      </c>
      <c r="E17" s="84">
        <v>4266.3</v>
      </c>
      <c r="F17" s="84">
        <v>2094.3000000000002</v>
      </c>
      <c r="G17" s="84">
        <v>324</v>
      </c>
      <c r="H17" s="84">
        <v>557</v>
      </c>
      <c r="I17" s="84">
        <v>159</v>
      </c>
      <c r="J17" s="84">
        <v>123</v>
      </c>
      <c r="K17" s="84">
        <v>29</v>
      </c>
      <c r="L17" s="84">
        <v>6</v>
      </c>
      <c r="M17" s="84">
        <v>54</v>
      </c>
      <c r="N17" s="98">
        <v>2257.4097560975597</v>
      </c>
    </row>
    <row r="18" spans="2:14" ht="13.5" customHeight="1">
      <c r="B18" s="94" t="s">
        <v>100</v>
      </c>
      <c r="C18" s="84">
        <v>23889.745454545427</v>
      </c>
      <c r="D18" s="84">
        <v>15388</v>
      </c>
      <c r="E18" s="84">
        <v>4428</v>
      </c>
      <c r="F18" s="84">
        <v>2149</v>
      </c>
      <c r="G18" s="84">
        <v>375</v>
      </c>
      <c r="H18" s="84">
        <v>139</v>
      </c>
      <c r="I18" s="84">
        <v>70</v>
      </c>
      <c r="J18" s="84">
        <v>69</v>
      </c>
      <c r="K18" s="84">
        <v>9</v>
      </c>
      <c r="L18" s="84">
        <v>6</v>
      </c>
      <c r="M18" s="84">
        <v>18</v>
      </c>
      <c r="N18" s="98">
        <v>1238.7454545454273</v>
      </c>
    </row>
    <row r="19" spans="2:14" ht="13.5" customHeight="1" thickBot="1">
      <c r="B19" s="95" t="s">
        <v>101</v>
      </c>
      <c r="C19" s="85">
        <v>164351.29999999999</v>
      </c>
      <c r="D19" s="85">
        <v>100643.3</v>
      </c>
      <c r="E19" s="85">
        <v>26897</v>
      </c>
      <c r="F19" s="85">
        <v>15660</v>
      </c>
      <c r="G19" s="85">
        <v>3438</v>
      </c>
      <c r="H19" s="85">
        <v>1668</v>
      </c>
      <c r="I19" s="85">
        <v>1420</v>
      </c>
      <c r="J19" s="85">
        <v>1059</v>
      </c>
      <c r="K19" s="85">
        <v>183</v>
      </c>
      <c r="L19" s="85">
        <v>101</v>
      </c>
      <c r="M19" s="85">
        <v>336</v>
      </c>
      <c r="N19" s="99">
        <v>12946</v>
      </c>
    </row>
    <row r="21" spans="2:14" ht="12.75" customHeight="1">
      <c r="B21" s="449" t="s">
        <v>373</v>
      </c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</row>
  </sheetData>
  <mergeCells count="6">
    <mergeCell ref="B21:N21"/>
    <mergeCell ref="D4:N4"/>
    <mergeCell ref="C4:C5"/>
    <mergeCell ref="B1:N1"/>
    <mergeCell ref="B2:N2"/>
    <mergeCell ref="B4:B5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B1:P31"/>
  <sheetViews>
    <sheetView showGridLines="0" workbookViewId="0">
      <selection activeCell="B28" sqref="B28:N28"/>
    </sheetView>
  </sheetViews>
  <sheetFormatPr baseColWidth="10" defaultColWidth="9.33203125" defaultRowHeight="11.25"/>
  <cols>
    <col min="2" max="2" width="56.33203125" customWidth="1"/>
    <col min="3" max="3" width="16.33203125" bestFit="1" customWidth="1"/>
    <col min="4" max="4" width="14.6640625" customWidth="1"/>
    <col min="5" max="7" width="11.6640625" bestFit="1" customWidth="1"/>
    <col min="8" max="8" width="14.33203125" customWidth="1"/>
    <col min="9" max="9" width="14.6640625" customWidth="1"/>
    <col min="10" max="12" width="11.6640625" bestFit="1" customWidth="1"/>
    <col min="13" max="13" width="14.6640625" customWidth="1"/>
    <col min="14" max="15" width="11.6640625" bestFit="1" customWidth="1"/>
    <col min="16" max="16" width="12.83203125" bestFit="1" customWidth="1"/>
  </cols>
  <sheetData>
    <row r="1" spans="2:16" ht="12">
      <c r="B1" s="446" t="s">
        <v>118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</row>
    <row r="2" spans="2:16" ht="12">
      <c r="B2" s="445" t="s">
        <v>119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</row>
    <row r="3" spans="2:16" ht="12" thickBot="1"/>
    <row r="4" spans="2:16" ht="12.75" thickBot="1">
      <c r="B4" s="631" t="s">
        <v>90</v>
      </c>
      <c r="C4" s="626" t="s">
        <v>31</v>
      </c>
      <c r="D4" s="602" t="s">
        <v>106</v>
      </c>
      <c r="E4" s="603"/>
      <c r="F4" s="603"/>
      <c r="G4" s="603"/>
      <c r="H4" s="603"/>
      <c r="I4" s="603"/>
      <c r="J4" s="603"/>
      <c r="K4" s="603"/>
      <c r="L4" s="603"/>
      <c r="M4" s="603"/>
      <c r="N4" s="603"/>
      <c r="O4" s="603"/>
      <c r="P4" s="604"/>
    </row>
    <row r="5" spans="2:16" ht="23.25" thickBot="1">
      <c r="B5" s="632"/>
      <c r="C5" s="630"/>
      <c r="D5" s="149" t="s">
        <v>34</v>
      </c>
      <c r="E5" s="16" t="s">
        <v>35</v>
      </c>
      <c r="F5" s="149" t="s">
        <v>39</v>
      </c>
      <c r="G5" s="16" t="s">
        <v>43</v>
      </c>
      <c r="H5" s="149" t="s">
        <v>48</v>
      </c>
      <c r="I5" s="16" t="s">
        <v>53</v>
      </c>
      <c r="J5" s="165" t="s">
        <v>54</v>
      </c>
      <c r="K5" s="64" t="s">
        <v>59</v>
      </c>
      <c r="L5" s="165" t="s">
        <v>64</v>
      </c>
      <c r="M5" s="16" t="s">
        <v>67</v>
      </c>
      <c r="N5" s="165" t="s">
        <v>68</v>
      </c>
      <c r="O5" s="64" t="s">
        <v>72</v>
      </c>
      <c r="P5" s="166" t="s">
        <v>76</v>
      </c>
    </row>
    <row r="6" spans="2:16" s="77" customFormat="1" ht="15.75" customHeight="1">
      <c r="B6" s="150" t="s">
        <v>31</v>
      </c>
      <c r="C6" s="153">
        <f>D6+I6+M6</f>
        <v>457095</v>
      </c>
      <c r="D6" s="154">
        <v>172430</v>
      </c>
      <c r="E6" s="155">
        <v>88795</v>
      </c>
      <c r="F6" s="155">
        <v>31828</v>
      </c>
      <c r="G6" s="155">
        <v>29945</v>
      </c>
      <c r="H6" s="155">
        <v>21862</v>
      </c>
      <c r="I6" s="154">
        <v>66228</v>
      </c>
      <c r="J6" s="155">
        <v>40424</v>
      </c>
      <c r="K6" s="155">
        <v>13886</v>
      </c>
      <c r="L6" s="155">
        <v>11917</v>
      </c>
      <c r="M6" s="154">
        <v>218437</v>
      </c>
      <c r="N6" s="155">
        <v>30196</v>
      </c>
      <c r="O6" s="155">
        <v>23890</v>
      </c>
      <c r="P6" s="156">
        <v>164351</v>
      </c>
    </row>
    <row r="7" spans="2:16" ht="14.25" customHeight="1">
      <c r="B7" s="151" t="s">
        <v>12</v>
      </c>
      <c r="C7" s="157">
        <v>2</v>
      </c>
      <c r="D7" s="158">
        <v>0</v>
      </c>
      <c r="E7" s="159">
        <v>0</v>
      </c>
      <c r="F7" s="159">
        <v>0</v>
      </c>
      <c r="G7" s="159">
        <v>0</v>
      </c>
      <c r="H7" s="159">
        <v>0</v>
      </c>
      <c r="I7" s="158">
        <v>0</v>
      </c>
      <c r="J7" s="159">
        <v>0</v>
      </c>
      <c r="K7" s="159">
        <v>0</v>
      </c>
      <c r="L7" s="159">
        <v>0</v>
      </c>
      <c r="M7" s="158">
        <v>2</v>
      </c>
      <c r="N7" s="159">
        <v>0</v>
      </c>
      <c r="O7" s="159">
        <v>0</v>
      </c>
      <c r="P7" s="160">
        <v>2</v>
      </c>
    </row>
    <row r="8" spans="2:16" ht="14.25" customHeight="1">
      <c r="B8" s="151" t="s">
        <v>13</v>
      </c>
      <c r="C8" s="157">
        <v>17605.712456173944</v>
      </c>
      <c r="D8" s="158">
        <v>6401.8653044259145</v>
      </c>
      <c r="E8" s="159">
        <v>3690.3341099720474</v>
      </c>
      <c r="F8" s="159">
        <v>964.29721362229134</v>
      </c>
      <c r="G8" s="159">
        <v>1009.6901211824527</v>
      </c>
      <c r="H8" s="159">
        <v>737.54385964912285</v>
      </c>
      <c r="I8" s="158">
        <v>2171.9746794871794</v>
      </c>
      <c r="J8" s="159">
        <v>1361.75</v>
      </c>
      <c r="K8" s="159">
        <v>455.5</v>
      </c>
      <c r="L8" s="159">
        <v>354.7246794871794</v>
      </c>
      <c r="M8" s="158">
        <v>9031.8724722608495</v>
      </c>
      <c r="N8" s="159">
        <v>1021.99864498645</v>
      </c>
      <c r="O8" s="159">
        <v>767.9502392344499</v>
      </c>
      <c r="P8" s="160">
        <v>7241.9235880399492</v>
      </c>
    </row>
    <row r="9" spans="2:16" ht="14.25" customHeight="1">
      <c r="B9" s="151" t="s">
        <v>14</v>
      </c>
      <c r="C9" s="157">
        <v>226.82380190721187</v>
      </c>
      <c r="D9" s="158">
        <v>100.42093369015761</v>
      </c>
      <c r="E9" s="159">
        <v>58</v>
      </c>
      <c r="F9" s="159">
        <v>10</v>
      </c>
      <c r="G9" s="159">
        <v>16.736723163841809</v>
      </c>
      <c r="H9" s="159">
        <v>15.684210526315789</v>
      </c>
      <c r="I9" s="158">
        <v>36.263333333333335</v>
      </c>
      <c r="J9" s="159">
        <v>25.25</v>
      </c>
      <c r="K9" s="159">
        <v>9</v>
      </c>
      <c r="L9" s="159">
        <v>2.0133333333333336</v>
      </c>
      <c r="M9" s="158">
        <v>90.139534883720927</v>
      </c>
      <c r="N9" s="159">
        <v>9</v>
      </c>
      <c r="O9" s="159">
        <v>9</v>
      </c>
      <c r="P9" s="160">
        <v>72.139534883720927</v>
      </c>
    </row>
    <row r="10" spans="2:16" ht="26.25" customHeight="1">
      <c r="B10" s="151" t="s">
        <v>15</v>
      </c>
      <c r="C10" s="157">
        <v>400.44567537717205</v>
      </c>
      <c r="D10" s="158">
        <v>150.15018640877614</v>
      </c>
      <c r="E10" s="159">
        <v>102.6328052190121</v>
      </c>
      <c r="F10" s="159">
        <v>13.294117647058822</v>
      </c>
      <c r="G10" s="159">
        <v>15.223263542705217</v>
      </c>
      <c r="H10" s="159">
        <v>19</v>
      </c>
      <c r="I10" s="158">
        <v>80.56525641025641</v>
      </c>
      <c r="J10" s="159">
        <v>44.25</v>
      </c>
      <c r="K10" s="159">
        <v>17</v>
      </c>
      <c r="L10" s="159">
        <v>19.31525641025641</v>
      </c>
      <c r="M10" s="158">
        <v>169.73023255813948</v>
      </c>
      <c r="N10" s="159">
        <v>14</v>
      </c>
      <c r="O10" s="159">
        <v>13.8</v>
      </c>
      <c r="P10" s="160">
        <v>141.93023255813947</v>
      </c>
    </row>
    <row r="11" spans="2:16" ht="14.25" customHeight="1">
      <c r="B11" s="151" t="s">
        <v>16</v>
      </c>
      <c r="C11" s="157">
        <v>969.45853025034728</v>
      </c>
      <c r="D11" s="158">
        <v>268.02469162874843</v>
      </c>
      <c r="E11" s="159">
        <v>188.977632805219</v>
      </c>
      <c r="F11" s="159">
        <v>41.352941176470587</v>
      </c>
      <c r="G11" s="159">
        <v>26.694117647058821</v>
      </c>
      <c r="H11" s="159">
        <v>11</v>
      </c>
      <c r="I11" s="158">
        <v>47.07692307692308</v>
      </c>
      <c r="J11" s="159">
        <v>28</v>
      </c>
      <c r="K11" s="159">
        <v>11</v>
      </c>
      <c r="L11" s="159">
        <v>8.0769230769230766</v>
      </c>
      <c r="M11" s="158">
        <v>654.35691554467576</v>
      </c>
      <c r="N11" s="159">
        <v>37</v>
      </c>
      <c r="O11" s="159">
        <v>25.589473684210528</v>
      </c>
      <c r="P11" s="160">
        <v>591.76744186046528</v>
      </c>
    </row>
    <row r="12" spans="2:16" ht="25.5" customHeight="1">
      <c r="B12" s="151" t="s">
        <v>17</v>
      </c>
      <c r="C12" s="157">
        <v>184727.49287711194</v>
      </c>
      <c r="D12" s="158">
        <v>67246.995556619746</v>
      </c>
      <c r="E12" s="159">
        <v>32082.164026095114</v>
      </c>
      <c r="F12" s="159">
        <v>13752.196594427143</v>
      </c>
      <c r="G12" s="159">
        <v>12464.761251886961</v>
      </c>
      <c r="H12" s="159">
        <v>8947.87368421053</v>
      </c>
      <c r="I12" s="158">
        <v>29736.323076923069</v>
      </c>
      <c r="J12" s="159">
        <v>17860.099999999999</v>
      </c>
      <c r="K12" s="159">
        <v>6339.6333333333332</v>
      </c>
      <c r="L12" s="159">
        <v>5536.5897435897386</v>
      </c>
      <c r="M12" s="158">
        <v>87744.174243569112</v>
      </c>
      <c r="N12" s="159">
        <v>12855.540263259763</v>
      </c>
      <c r="O12" s="159">
        <v>10915.301754386044</v>
      </c>
      <c r="P12" s="160">
        <v>63973.332225923303</v>
      </c>
    </row>
    <row r="13" spans="2:16" ht="14.25" customHeight="1">
      <c r="B13" s="151" t="s">
        <v>18</v>
      </c>
      <c r="C13" s="157">
        <v>4949.6103632157428</v>
      </c>
      <c r="D13" s="158">
        <v>2004.4367770215763</v>
      </c>
      <c r="E13" s="159">
        <v>1279.4268406337399</v>
      </c>
      <c r="F13" s="159">
        <v>219.2941176470589</v>
      </c>
      <c r="G13" s="159">
        <v>219.91581874077769</v>
      </c>
      <c r="H13" s="159">
        <v>285.8</v>
      </c>
      <c r="I13" s="158">
        <v>350.87166666666667</v>
      </c>
      <c r="J13" s="159">
        <v>211</v>
      </c>
      <c r="K13" s="159">
        <v>69.5</v>
      </c>
      <c r="L13" s="159">
        <v>70.37166666666667</v>
      </c>
      <c r="M13" s="158">
        <v>2594.3019195275001</v>
      </c>
      <c r="N13" s="159">
        <v>205.94444444444446</v>
      </c>
      <c r="O13" s="159">
        <v>94.6</v>
      </c>
      <c r="P13" s="160">
        <v>2293.7574750830554</v>
      </c>
    </row>
    <row r="14" spans="2:16" ht="14.25" customHeight="1">
      <c r="B14" s="151" t="s">
        <v>19</v>
      </c>
      <c r="C14" s="157">
        <v>49480.926339064856</v>
      </c>
      <c r="D14" s="158">
        <v>19844.206669103613</v>
      </c>
      <c r="E14" s="159">
        <v>10858.879310344899</v>
      </c>
      <c r="F14" s="159">
        <v>3019.1780185758389</v>
      </c>
      <c r="G14" s="159">
        <v>3406.2195156214707</v>
      </c>
      <c r="H14" s="159">
        <v>2559.9298245614036</v>
      </c>
      <c r="I14" s="158">
        <v>7053.0381410256414</v>
      </c>
      <c r="J14" s="159">
        <v>4360.6000000000004</v>
      </c>
      <c r="K14" s="159">
        <v>1672.3</v>
      </c>
      <c r="L14" s="159">
        <v>1020.1381410256404</v>
      </c>
      <c r="M14" s="158">
        <v>22583.681528935602</v>
      </c>
      <c r="N14" s="159">
        <v>3245.7036391792485</v>
      </c>
      <c r="O14" s="159">
        <v>2626.2204146730433</v>
      </c>
      <c r="P14" s="160">
        <v>16711.757475083312</v>
      </c>
    </row>
    <row r="15" spans="2:16" ht="14.25" customHeight="1">
      <c r="B15" s="151" t="s">
        <v>20</v>
      </c>
      <c r="C15" s="157">
        <v>5810.4627911346552</v>
      </c>
      <c r="D15" s="158">
        <v>1974.052696223109</v>
      </c>
      <c r="E15" s="159">
        <v>1143.1918297607967</v>
      </c>
      <c r="F15" s="159">
        <v>301.04312251216282</v>
      </c>
      <c r="G15" s="159">
        <v>301.55107728348287</v>
      </c>
      <c r="H15" s="159">
        <v>228.26666666666665</v>
      </c>
      <c r="I15" s="158">
        <v>745.25608974358977</v>
      </c>
      <c r="J15" s="159">
        <v>439.5</v>
      </c>
      <c r="K15" s="159">
        <v>189.5</v>
      </c>
      <c r="L15" s="159">
        <v>116.25608974358975</v>
      </c>
      <c r="M15" s="158">
        <v>3091.1540051679563</v>
      </c>
      <c r="N15" s="159">
        <v>415.88888888888891</v>
      </c>
      <c r="O15" s="159">
        <v>302.8</v>
      </c>
      <c r="P15" s="160">
        <v>2372.4651162790674</v>
      </c>
    </row>
    <row r="16" spans="2:16" ht="14.25" customHeight="1">
      <c r="B16" s="151" t="s">
        <v>21</v>
      </c>
      <c r="C16" s="157">
        <v>7482.7326003009721</v>
      </c>
      <c r="D16" s="158">
        <v>3070.5600421614386</v>
      </c>
      <c r="E16" s="159">
        <v>1501.6561043802431</v>
      </c>
      <c r="F16" s="159">
        <v>609.99955771782402</v>
      </c>
      <c r="G16" s="159">
        <v>609.22016953705554</v>
      </c>
      <c r="H16" s="159">
        <v>349.68421052631578</v>
      </c>
      <c r="I16" s="158">
        <v>942.54</v>
      </c>
      <c r="J16" s="159">
        <v>585</v>
      </c>
      <c r="K16" s="159">
        <v>248.5</v>
      </c>
      <c r="L16" s="159">
        <v>109.04</v>
      </c>
      <c r="M16" s="158">
        <v>3469.6325581395336</v>
      </c>
      <c r="N16" s="159">
        <v>527</v>
      </c>
      <c r="O16" s="159">
        <v>371.4</v>
      </c>
      <c r="P16" s="160">
        <v>2571.2325581395335</v>
      </c>
    </row>
    <row r="17" spans="2:16" ht="14.25" customHeight="1">
      <c r="B17" s="151" t="s">
        <v>22</v>
      </c>
      <c r="C17" s="157">
        <v>2240.5398161867147</v>
      </c>
      <c r="D17" s="158">
        <v>1316.1108823298746</v>
      </c>
      <c r="E17" s="159">
        <v>760.52159055607297</v>
      </c>
      <c r="F17" s="159">
        <v>109.47058823529412</v>
      </c>
      <c r="G17" s="159">
        <v>141.5502824858757</v>
      </c>
      <c r="H17" s="159">
        <v>304.56842105263161</v>
      </c>
      <c r="I17" s="158">
        <v>67</v>
      </c>
      <c r="J17" s="159">
        <v>39</v>
      </c>
      <c r="K17" s="159">
        <v>25</v>
      </c>
      <c r="L17" s="159">
        <v>3</v>
      </c>
      <c r="M17" s="158">
        <v>857.4289338568401</v>
      </c>
      <c r="N17" s="159">
        <v>88</v>
      </c>
      <c r="O17" s="159">
        <v>76.927272727272722</v>
      </c>
      <c r="P17" s="160">
        <v>692.50166112956742</v>
      </c>
    </row>
    <row r="18" spans="2:16" ht="14.25" customHeight="1">
      <c r="B18" s="151" t="s">
        <v>23</v>
      </c>
      <c r="C18" s="157">
        <v>8002.5966574428739</v>
      </c>
      <c r="D18" s="158">
        <v>3083.1926264351232</v>
      </c>
      <c r="E18" s="159">
        <v>1783.3799316557941</v>
      </c>
      <c r="F18" s="159">
        <v>470.94117647058829</v>
      </c>
      <c r="G18" s="159">
        <v>556.8048516420738</v>
      </c>
      <c r="H18" s="159">
        <v>272.06666666666666</v>
      </c>
      <c r="I18" s="158">
        <v>672.01333333333332</v>
      </c>
      <c r="J18" s="159">
        <v>449</v>
      </c>
      <c r="K18" s="159">
        <v>108</v>
      </c>
      <c r="L18" s="159">
        <v>115.01333333333334</v>
      </c>
      <c r="M18" s="158">
        <v>4247.3906976744174</v>
      </c>
      <c r="N18" s="159">
        <v>512</v>
      </c>
      <c r="O18" s="159">
        <v>183.6</v>
      </c>
      <c r="P18" s="160">
        <v>3551.7906976744171</v>
      </c>
    </row>
    <row r="19" spans="2:16" ht="14.25" customHeight="1">
      <c r="B19" s="151" t="s">
        <v>24</v>
      </c>
      <c r="C19" s="157">
        <v>4093.6017748722347</v>
      </c>
      <c r="D19" s="158">
        <v>1658.0294299109953</v>
      </c>
      <c r="E19" s="159">
        <v>1008.041161851507</v>
      </c>
      <c r="F19" s="159">
        <v>246.00000000000006</v>
      </c>
      <c r="G19" s="159">
        <v>285.72160139282153</v>
      </c>
      <c r="H19" s="159">
        <v>118.26666666666667</v>
      </c>
      <c r="I19" s="158">
        <v>408.12583333333333</v>
      </c>
      <c r="J19" s="159">
        <v>245</v>
      </c>
      <c r="K19" s="159">
        <v>102</v>
      </c>
      <c r="L19" s="159">
        <v>61.125833333333333</v>
      </c>
      <c r="M19" s="158">
        <v>2027.4465116279061</v>
      </c>
      <c r="N19" s="159">
        <v>265</v>
      </c>
      <c r="O19" s="159">
        <v>110.4</v>
      </c>
      <c r="P19" s="160">
        <v>1652.0465116279061</v>
      </c>
    </row>
    <row r="20" spans="2:16" ht="27" customHeight="1">
      <c r="B20" s="151" t="s">
        <v>25</v>
      </c>
      <c r="C20" s="157">
        <v>3248.3087699182561</v>
      </c>
      <c r="D20" s="158">
        <v>1374.9953638552956</v>
      </c>
      <c r="E20" s="159">
        <v>561.58139173656423</v>
      </c>
      <c r="F20" s="159">
        <v>250.14551083591334</v>
      </c>
      <c r="G20" s="159">
        <v>242.66846128281821</v>
      </c>
      <c r="H20" s="159">
        <v>320.60000000000002</v>
      </c>
      <c r="I20" s="158">
        <v>769.19884615384615</v>
      </c>
      <c r="J20" s="159">
        <v>307</v>
      </c>
      <c r="K20" s="159">
        <v>282.5</v>
      </c>
      <c r="L20" s="159">
        <v>179.69884615384615</v>
      </c>
      <c r="M20" s="158">
        <v>1104.114559909114</v>
      </c>
      <c r="N20" s="159">
        <v>198.26635694928376</v>
      </c>
      <c r="O20" s="159">
        <v>245.1272727272727</v>
      </c>
      <c r="P20" s="160">
        <v>660.72093023255752</v>
      </c>
    </row>
    <row r="21" spans="2:16" ht="14.25" customHeight="1">
      <c r="B21" s="151" t="s">
        <v>26</v>
      </c>
      <c r="C21" s="157">
        <v>10896.519628222506</v>
      </c>
      <c r="D21" s="158">
        <v>3974.2132786313268</v>
      </c>
      <c r="E21" s="159">
        <v>1916.7477477477496</v>
      </c>
      <c r="F21" s="159">
        <v>862.04024767801889</v>
      </c>
      <c r="G21" s="159">
        <v>773.69896741608466</v>
      </c>
      <c r="H21" s="159">
        <v>421.72631578947369</v>
      </c>
      <c r="I21" s="158">
        <v>1575.32935897436</v>
      </c>
      <c r="J21" s="159">
        <v>927.35</v>
      </c>
      <c r="K21" s="159">
        <v>288.06666666666661</v>
      </c>
      <c r="L21" s="159">
        <v>359.91269230769211</v>
      </c>
      <c r="M21" s="158">
        <v>5346.9769906168203</v>
      </c>
      <c r="N21" s="159">
        <v>736.17742934572198</v>
      </c>
      <c r="O21" s="159">
        <v>599.0985645933016</v>
      </c>
      <c r="P21" s="160">
        <v>4011.7009966777969</v>
      </c>
    </row>
    <row r="22" spans="2:16" ht="14.25" customHeight="1">
      <c r="B22" s="151" t="s">
        <v>27</v>
      </c>
      <c r="C22" s="157">
        <v>12122.535877755705</v>
      </c>
      <c r="D22" s="158">
        <v>4671.9331645687544</v>
      </c>
      <c r="E22" s="159">
        <v>2623.174277726001</v>
      </c>
      <c r="F22" s="159">
        <v>793.63622291021693</v>
      </c>
      <c r="G22" s="159">
        <v>765.58933059920241</v>
      </c>
      <c r="H22" s="159">
        <v>489.5333333333333</v>
      </c>
      <c r="I22" s="158">
        <v>1475</v>
      </c>
      <c r="J22" s="159">
        <v>850.5</v>
      </c>
      <c r="K22" s="159">
        <v>305</v>
      </c>
      <c r="L22" s="159">
        <v>319.44967948717948</v>
      </c>
      <c r="M22" s="158">
        <v>5975.6530336997712</v>
      </c>
      <c r="N22" s="159">
        <v>510.05768486256295</v>
      </c>
      <c r="O22" s="159">
        <v>356.2</v>
      </c>
      <c r="P22" s="160">
        <v>5109.3953488372081</v>
      </c>
    </row>
    <row r="23" spans="2:16" ht="14.25" customHeight="1">
      <c r="B23" s="151" t="s">
        <v>28</v>
      </c>
      <c r="C23" s="157">
        <v>49070.210211984086</v>
      </c>
      <c r="D23" s="158">
        <v>20289.706447066343</v>
      </c>
      <c r="E23" s="159">
        <v>9728.4703324014499</v>
      </c>
      <c r="F23" s="159">
        <v>4705.365103936273</v>
      </c>
      <c r="G23" s="159">
        <v>3154.0499580970409</v>
      </c>
      <c r="H23" s="159">
        <v>2701.8210526315788</v>
      </c>
      <c r="I23" s="158">
        <v>7675</v>
      </c>
      <c r="J23" s="159">
        <v>4595.7</v>
      </c>
      <c r="K23" s="159">
        <v>1342.9</v>
      </c>
      <c r="L23" s="159">
        <v>1736.0153205128158</v>
      </c>
      <c r="M23" s="158">
        <v>21105.888444404929</v>
      </c>
      <c r="N23" s="159">
        <v>2470.7348044909018</v>
      </c>
      <c r="O23" s="159">
        <v>2604.1403508771905</v>
      </c>
      <c r="P23" s="160">
        <v>16031.013289036837</v>
      </c>
    </row>
    <row r="24" spans="2:16" ht="14.25" customHeight="1">
      <c r="B24" s="151" t="s">
        <v>29</v>
      </c>
      <c r="C24" s="157">
        <v>70129.496895005577</v>
      </c>
      <c r="D24" s="158">
        <v>24511.724294266645</v>
      </c>
      <c r="E24" s="159">
        <v>13027.253650201979</v>
      </c>
      <c r="F24" s="159">
        <v>4159.4750110570349</v>
      </c>
      <c r="G24" s="159">
        <v>4599.7149312532438</v>
      </c>
      <c r="H24" s="159">
        <v>2725.2807017543855</v>
      </c>
      <c r="I24" s="158">
        <v>9527</v>
      </c>
      <c r="J24" s="159">
        <v>5939.25</v>
      </c>
      <c r="K24" s="159">
        <v>1978.7666666666664</v>
      </c>
      <c r="L24" s="159">
        <v>1608.607628205126</v>
      </c>
      <c r="M24" s="158">
        <v>36091.148305867144</v>
      </c>
      <c r="N24" s="159">
        <v>5039.6471544715441</v>
      </c>
      <c r="O24" s="159">
        <v>3762.5642743221651</v>
      </c>
      <c r="P24" s="160">
        <v>27288.936877073436</v>
      </c>
    </row>
    <row r="25" spans="2:16" ht="14.25" customHeight="1">
      <c r="B25" s="151" t="s">
        <v>30</v>
      </c>
      <c r="C25" s="157">
        <v>64</v>
      </c>
      <c r="D25" s="158">
        <v>9</v>
      </c>
      <c r="E25" s="159">
        <v>7</v>
      </c>
      <c r="F25" s="159">
        <v>0</v>
      </c>
      <c r="G25" s="159">
        <v>0</v>
      </c>
      <c r="H25" s="159">
        <v>2</v>
      </c>
      <c r="I25" s="158">
        <v>0</v>
      </c>
      <c r="J25" s="159">
        <v>0</v>
      </c>
      <c r="K25" s="159">
        <v>0</v>
      </c>
      <c r="L25" s="159">
        <v>0</v>
      </c>
      <c r="M25" s="158">
        <v>55</v>
      </c>
      <c r="N25" s="159">
        <v>2</v>
      </c>
      <c r="O25" s="159">
        <v>0</v>
      </c>
      <c r="P25" s="160">
        <v>53</v>
      </c>
    </row>
    <row r="26" spans="2:16" ht="14.25" customHeight="1" thickBot="1">
      <c r="B26" s="152" t="s">
        <v>11</v>
      </c>
      <c r="C26" s="161">
        <v>25570.905959845782</v>
      </c>
      <c r="D26" s="162">
        <v>10480.631069872108</v>
      </c>
      <c r="E26" s="163">
        <v>6473.9695557628256</v>
      </c>
      <c r="F26" s="163">
        <v>1300.5931451905044</v>
      </c>
      <c r="G26" s="163">
        <v>1354.7139829538819</v>
      </c>
      <c r="H26" s="163">
        <v>1351.3543859648958</v>
      </c>
      <c r="I26" s="162">
        <v>2895</v>
      </c>
      <c r="J26" s="163">
        <v>2155.5000000000036</v>
      </c>
      <c r="K26" s="163">
        <v>441.90000000000191</v>
      </c>
      <c r="L26" s="163">
        <v>297.68583333329957</v>
      </c>
      <c r="M26" s="162">
        <v>12195.189056640369</v>
      </c>
      <c r="N26" s="163">
        <v>2042.2309330235621</v>
      </c>
      <c r="O26" s="163">
        <v>825.28038277521182</v>
      </c>
      <c r="P26" s="164">
        <v>9327.6777408415946</v>
      </c>
    </row>
    <row r="28" spans="2:16">
      <c r="B28" s="449" t="s">
        <v>372</v>
      </c>
      <c r="C28" s="449"/>
      <c r="D28" s="449"/>
      <c r="E28" s="449"/>
      <c r="F28" s="449"/>
      <c r="G28" s="449"/>
      <c r="H28" s="449"/>
      <c r="I28" s="449"/>
      <c r="J28" s="449"/>
      <c r="K28" s="449"/>
      <c r="L28" s="449"/>
      <c r="M28" s="449"/>
      <c r="N28" s="449"/>
    </row>
    <row r="30" spans="2:16"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29"/>
    </row>
    <row r="31" spans="2:16">
      <c r="D31" s="429"/>
    </row>
  </sheetData>
  <mergeCells count="6">
    <mergeCell ref="B2:N2"/>
    <mergeCell ref="B1:P1"/>
    <mergeCell ref="B28:N28"/>
    <mergeCell ref="C4:C5"/>
    <mergeCell ref="B4:B5"/>
    <mergeCell ref="D4:P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B1:M2"/>
  <sheetViews>
    <sheetView showGridLines="0" topLeftCell="A19" workbookViewId="0">
      <selection activeCell="P46" sqref="P46"/>
    </sheetView>
  </sheetViews>
  <sheetFormatPr baseColWidth="10" defaultRowHeight="11.25"/>
  <sheetData>
    <row r="1" spans="2:13" ht="12">
      <c r="B1" s="446" t="s">
        <v>348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2" spans="2:13" ht="12">
      <c r="B2" s="445" t="s">
        <v>347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</row>
  </sheetData>
  <mergeCells count="2">
    <mergeCell ref="B1:M1"/>
    <mergeCell ref="B2:M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8"/>
  </sheetPr>
  <dimension ref="B2:M3"/>
  <sheetViews>
    <sheetView showGridLines="0" workbookViewId="0">
      <selection activeCell="B2" sqref="B2:M2"/>
    </sheetView>
  </sheetViews>
  <sheetFormatPr baseColWidth="10" defaultRowHeight="11.25"/>
  <sheetData>
    <row r="2" spans="2:13" ht="12">
      <c r="B2" s="446" t="s">
        <v>214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</row>
    <row r="3" spans="2:13" ht="12">
      <c r="B3" s="445" t="s">
        <v>341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</row>
  </sheetData>
  <mergeCells count="2">
    <mergeCell ref="B3:M3"/>
    <mergeCell ref="B2:M2"/>
  </mergeCell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>
  <dimension ref="B2:J43"/>
  <sheetViews>
    <sheetView showGridLines="0" workbookViewId="0">
      <selection activeCell="F48" sqref="F48"/>
    </sheetView>
  </sheetViews>
  <sheetFormatPr baseColWidth="10" defaultRowHeight="15"/>
  <cols>
    <col min="1" max="1" width="12" style="371"/>
    <col min="2" max="2" width="21.83203125" style="371" customWidth="1"/>
    <col min="3" max="3" width="27" style="371" customWidth="1"/>
    <col min="4" max="6" width="22.5" style="371" customWidth="1"/>
    <col min="7" max="7" width="26.1640625" style="371" customWidth="1"/>
    <col min="8" max="8" width="26" style="371" customWidth="1"/>
    <col min="9" max="16384" width="12" style="371"/>
  </cols>
  <sheetData>
    <row r="2" spans="2:10">
      <c r="B2" s="634" t="s">
        <v>354</v>
      </c>
      <c r="C2" s="634"/>
      <c r="D2" s="634"/>
      <c r="E2" s="634"/>
      <c r="F2" s="634"/>
      <c r="G2" s="634"/>
      <c r="H2" s="634"/>
    </row>
    <row r="3" spans="2:10">
      <c r="B3" s="635" t="s">
        <v>349</v>
      </c>
      <c r="C3" s="635"/>
      <c r="D3" s="635"/>
      <c r="E3" s="635"/>
      <c r="F3" s="635"/>
      <c r="G3" s="635"/>
      <c r="H3" s="635"/>
    </row>
    <row r="4" spans="2:10" ht="15.75" thickBot="1">
      <c r="B4" s="376"/>
      <c r="C4" s="376"/>
      <c r="D4" s="376"/>
      <c r="E4" s="376"/>
      <c r="F4" s="376"/>
      <c r="G4" s="376"/>
      <c r="H4" s="376"/>
    </row>
    <row r="5" spans="2:10" ht="44.25" customHeight="1" thickBot="1">
      <c r="B5" s="380" t="s">
        <v>106</v>
      </c>
      <c r="C5" s="379" t="s">
        <v>108</v>
      </c>
      <c r="D5" s="377" t="s">
        <v>350</v>
      </c>
      <c r="E5" s="378" t="s">
        <v>355</v>
      </c>
      <c r="F5" s="378" t="s">
        <v>356</v>
      </c>
      <c r="G5" s="378" t="s">
        <v>357</v>
      </c>
      <c r="H5" s="378" t="s">
        <v>358</v>
      </c>
    </row>
    <row r="6" spans="2:10" ht="20.25" customHeight="1">
      <c r="B6" s="636" t="s">
        <v>351</v>
      </c>
      <c r="C6" s="637"/>
      <c r="D6" s="390">
        <v>457095</v>
      </c>
      <c r="E6" s="390">
        <f>SUM(E7:E38)</f>
        <v>9980243</v>
      </c>
      <c r="F6" s="391">
        <f>SUM(F7:F38)</f>
        <v>48310.960000000014</v>
      </c>
      <c r="G6" s="392">
        <f>D6/E6*100</f>
        <v>4.5799987034383829</v>
      </c>
      <c r="H6" s="393">
        <f>D6/F6</f>
        <v>9.461517634921762</v>
      </c>
    </row>
    <row r="7" spans="2:10">
      <c r="B7" s="633" t="s">
        <v>35</v>
      </c>
      <c r="C7" s="398" t="s">
        <v>36</v>
      </c>
      <c r="D7" s="399">
        <v>10287.068965517214</v>
      </c>
      <c r="E7" s="399">
        <v>236467</v>
      </c>
      <c r="F7" s="400">
        <v>842.96</v>
      </c>
      <c r="G7" s="401">
        <f t="shared" ref="G7:G38" si="0">D7/E7*100</f>
        <v>4.3503190574233246</v>
      </c>
      <c r="H7" s="402">
        <f t="shared" ref="H7:H38" si="1">D7/F7</f>
        <v>12.203507836098051</v>
      </c>
    </row>
    <row r="8" spans="2:10">
      <c r="B8" s="633"/>
      <c r="C8" s="398" t="s">
        <v>37</v>
      </c>
      <c r="D8" s="399">
        <v>18029.333333333572</v>
      </c>
      <c r="E8" s="399">
        <v>328498</v>
      </c>
      <c r="F8" s="400">
        <v>1805.63</v>
      </c>
      <c r="G8" s="401">
        <f t="shared" si="0"/>
        <v>5.4884149472245101</v>
      </c>
      <c r="H8" s="402">
        <f t="shared" si="1"/>
        <v>9.9850652311567547</v>
      </c>
      <c r="J8" s="372"/>
    </row>
    <row r="9" spans="2:10">
      <c r="B9" s="633"/>
      <c r="C9" s="398" t="s">
        <v>38</v>
      </c>
      <c r="D9" s="399">
        <v>60479.000000000095</v>
      </c>
      <c r="E9" s="399">
        <v>1007808</v>
      </c>
      <c r="F9" s="400">
        <v>2806.29</v>
      </c>
      <c r="G9" s="401">
        <f t="shared" si="0"/>
        <v>6.0010438496221594</v>
      </c>
      <c r="H9" s="402">
        <f t="shared" si="1"/>
        <v>21.551229559311437</v>
      </c>
      <c r="J9" s="373"/>
    </row>
    <row r="10" spans="2:10">
      <c r="B10" s="638" t="s">
        <v>39</v>
      </c>
      <c r="C10" s="381" t="s">
        <v>40</v>
      </c>
      <c r="D10" s="382">
        <v>16140</v>
      </c>
      <c r="E10" s="382">
        <v>404013</v>
      </c>
      <c r="F10" s="383">
        <v>2292.4499999999998</v>
      </c>
      <c r="G10" s="394">
        <f t="shared" si="0"/>
        <v>3.9949209555138072</v>
      </c>
      <c r="H10" s="395">
        <f t="shared" si="1"/>
        <v>7.0405025191389132</v>
      </c>
      <c r="J10" s="375"/>
    </row>
    <row r="11" spans="2:10">
      <c r="B11" s="638"/>
      <c r="C11" s="381" t="s">
        <v>41</v>
      </c>
      <c r="D11" s="382">
        <v>8525.322689641418</v>
      </c>
      <c r="E11" s="382">
        <v>152023</v>
      </c>
      <c r="F11" s="383">
        <v>1185.8</v>
      </c>
      <c r="G11" s="394">
        <f t="shared" si="0"/>
        <v>5.6079163611041869</v>
      </c>
      <c r="H11" s="395">
        <f t="shared" si="1"/>
        <v>7.1895114603149084</v>
      </c>
      <c r="J11" s="375"/>
    </row>
    <row r="12" spans="2:10">
      <c r="B12" s="638"/>
      <c r="C12" s="381" t="s">
        <v>42</v>
      </c>
      <c r="D12" s="382">
        <v>7163</v>
      </c>
      <c r="E12" s="382">
        <v>170208</v>
      </c>
      <c r="F12" s="383">
        <v>992.03</v>
      </c>
      <c r="G12" s="394">
        <f t="shared" si="0"/>
        <v>4.2083803346493704</v>
      </c>
      <c r="H12" s="395">
        <f t="shared" si="1"/>
        <v>7.2205477656925696</v>
      </c>
      <c r="J12" s="375"/>
    </row>
    <row r="13" spans="2:10">
      <c r="B13" s="633" t="s">
        <v>43</v>
      </c>
      <c r="C13" s="398" t="s">
        <v>44</v>
      </c>
      <c r="D13" s="399">
        <v>11765.000000000002</v>
      </c>
      <c r="E13" s="399">
        <v>294906</v>
      </c>
      <c r="F13" s="400">
        <v>1649.48</v>
      </c>
      <c r="G13" s="401">
        <f t="shared" si="0"/>
        <v>3.9894067940292843</v>
      </c>
      <c r="H13" s="402">
        <f t="shared" si="1"/>
        <v>7.1325508645148785</v>
      </c>
      <c r="J13" s="375"/>
    </row>
    <row r="14" spans="2:10">
      <c r="B14" s="633"/>
      <c r="C14" s="398" t="s">
        <v>45</v>
      </c>
      <c r="D14" s="399">
        <v>6849.6796500183318</v>
      </c>
      <c r="E14" s="399">
        <v>141372</v>
      </c>
      <c r="F14" s="400">
        <v>1206.5</v>
      </c>
      <c r="G14" s="401">
        <f t="shared" si="0"/>
        <v>4.8451458917029768</v>
      </c>
      <c r="H14" s="402">
        <f t="shared" si="1"/>
        <v>5.6773142561279171</v>
      </c>
      <c r="J14" s="375"/>
    </row>
    <row r="15" spans="2:10">
      <c r="B15" s="633"/>
      <c r="C15" s="398" t="s">
        <v>46</v>
      </c>
      <c r="D15" s="399">
        <v>4653.9999999999991</v>
      </c>
      <c r="E15" s="399">
        <v>92394</v>
      </c>
      <c r="F15" s="400">
        <v>427.38</v>
      </c>
      <c r="G15" s="401">
        <f t="shared" si="0"/>
        <v>5.0371236227460647</v>
      </c>
      <c r="H15" s="402">
        <f t="shared" si="1"/>
        <v>10.889606439234402</v>
      </c>
      <c r="J15" s="375"/>
    </row>
    <row r="16" spans="2:10">
      <c r="B16" s="633"/>
      <c r="C16" s="398" t="s">
        <v>47</v>
      </c>
      <c r="D16" s="399">
        <v>6675.8447757108443</v>
      </c>
      <c r="E16" s="399">
        <v>107243</v>
      </c>
      <c r="F16" s="400">
        <v>862.82</v>
      </c>
      <c r="G16" s="401">
        <f t="shared" si="0"/>
        <v>6.2249701851970238</v>
      </c>
      <c r="H16" s="402">
        <f t="shared" si="1"/>
        <v>7.7372392569838944</v>
      </c>
      <c r="J16" s="375"/>
    </row>
    <row r="17" spans="2:10">
      <c r="B17" s="638" t="s">
        <v>48</v>
      </c>
      <c r="C17" s="381" t="s">
        <v>49</v>
      </c>
      <c r="D17" s="382">
        <v>5087</v>
      </c>
      <c r="E17" s="382">
        <v>65271</v>
      </c>
      <c r="F17" s="383">
        <v>1021.25</v>
      </c>
      <c r="G17" s="394">
        <f>D17/E17*100</f>
        <v>7.7936602779182182</v>
      </c>
      <c r="H17" s="395">
        <f t="shared" si="1"/>
        <v>4.9811505507955935</v>
      </c>
      <c r="J17" s="375"/>
    </row>
    <row r="18" spans="2:10">
      <c r="B18" s="638"/>
      <c r="C18" s="381" t="s">
        <v>50</v>
      </c>
      <c r="D18" s="382">
        <v>7094</v>
      </c>
      <c r="E18" s="382">
        <v>113954</v>
      </c>
      <c r="F18" s="383">
        <v>1885.81</v>
      </c>
      <c r="G18" s="394">
        <f t="shared" si="0"/>
        <v>6.2253189883637257</v>
      </c>
      <c r="H18" s="395">
        <f t="shared" si="1"/>
        <v>3.7617787581993944</v>
      </c>
      <c r="J18" s="375"/>
    </row>
    <row r="19" spans="2:10">
      <c r="B19" s="638"/>
      <c r="C19" s="381" t="s">
        <v>51</v>
      </c>
      <c r="D19" s="382">
        <v>2643</v>
      </c>
      <c r="E19" s="382">
        <v>57460</v>
      </c>
      <c r="F19" s="383">
        <v>1147.54</v>
      </c>
      <c r="G19" s="394">
        <f t="shared" si="0"/>
        <v>4.599721545422903</v>
      </c>
      <c r="H19" s="395">
        <f t="shared" si="1"/>
        <v>2.3031876884465903</v>
      </c>
      <c r="J19" s="375"/>
    </row>
    <row r="20" spans="2:10">
      <c r="B20" s="638"/>
      <c r="C20" s="381" t="s">
        <v>52</v>
      </c>
      <c r="D20" s="382">
        <v>7038</v>
      </c>
      <c r="E20" s="382">
        <v>170490</v>
      </c>
      <c r="F20" s="383">
        <v>822.95</v>
      </c>
      <c r="G20" s="394">
        <f t="shared" si="0"/>
        <v>4.1281013549181766</v>
      </c>
      <c r="H20" s="395">
        <f t="shared" si="1"/>
        <v>8.5521599125098717</v>
      </c>
      <c r="J20" s="375"/>
    </row>
    <row r="21" spans="2:10">
      <c r="B21" s="633" t="s">
        <v>54</v>
      </c>
      <c r="C21" s="398" t="s">
        <v>55</v>
      </c>
      <c r="D21" s="399">
        <v>7432.7500000000009</v>
      </c>
      <c r="E21" s="399">
        <v>219224</v>
      </c>
      <c r="F21" s="400">
        <v>2682.54</v>
      </c>
      <c r="G21" s="401">
        <f t="shared" si="0"/>
        <v>3.3904818815458162</v>
      </c>
      <c r="H21" s="402">
        <f t="shared" si="1"/>
        <v>2.7707881336345408</v>
      </c>
      <c r="J21" s="375"/>
    </row>
    <row r="22" spans="2:10">
      <c r="B22" s="633"/>
      <c r="C22" s="398" t="s">
        <v>56</v>
      </c>
      <c r="D22" s="399">
        <v>7161.0000000000009</v>
      </c>
      <c r="E22" s="399">
        <v>191439</v>
      </c>
      <c r="F22" s="400">
        <v>785.21</v>
      </c>
      <c r="G22" s="401">
        <f t="shared" si="0"/>
        <v>3.7406171156347456</v>
      </c>
      <c r="H22" s="402">
        <f t="shared" si="1"/>
        <v>9.1198532876555323</v>
      </c>
      <c r="J22" s="375"/>
    </row>
    <row r="23" spans="2:10">
      <c r="B23" s="633"/>
      <c r="C23" s="398" t="s">
        <v>57</v>
      </c>
      <c r="D23" s="399">
        <v>23297.000000000004</v>
      </c>
      <c r="E23" s="399">
        <v>605153</v>
      </c>
      <c r="F23" s="400">
        <v>1240.6300000000001</v>
      </c>
      <c r="G23" s="401">
        <f t="shared" si="0"/>
        <v>3.8497702233980502</v>
      </c>
      <c r="H23" s="402">
        <f t="shared" si="1"/>
        <v>18.778362606095293</v>
      </c>
      <c r="J23" s="375"/>
    </row>
    <row r="24" spans="2:10">
      <c r="B24" s="633"/>
      <c r="C24" s="398" t="s">
        <v>58</v>
      </c>
      <c r="D24" s="399">
        <v>2533</v>
      </c>
      <c r="E24" s="399">
        <v>57096</v>
      </c>
      <c r="F24" s="400">
        <v>853.43</v>
      </c>
      <c r="G24" s="401">
        <f t="shared" si="0"/>
        <v>4.4363878380271826</v>
      </c>
      <c r="H24" s="402">
        <f t="shared" si="1"/>
        <v>2.9680231536271284</v>
      </c>
      <c r="J24" s="375"/>
    </row>
    <row r="25" spans="2:10">
      <c r="B25" s="638" t="s">
        <v>59</v>
      </c>
      <c r="C25" s="381" t="s">
        <v>60</v>
      </c>
      <c r="D25" s="382">
        <v>3132.8</v>
      </c>
      <c r="E25" s="382">
        <v>99244</v>
      </c>
      <c r="F25" s="383">
        <v>1284.9000000000001</v>
      </c>
      <c r="G25" s="394">
        <f t="shared" si="0"/>
        <v>3.1566643827334651</v>
      </c>
      <c r="H25" s="395">
        <f t="shared" si="1"/>
        <v>2.4381663942719278</v>
      </c>
      <c r="J25" s="375"/>
    </row>
    <row r="26" spans="2:10">
      <c r="B26" s="638"/>
      <c r="C26" s="381" t="s">
        <v>61</v>
      </c>
      <c r="D26" s="382">
        <v>7390.6666666666679</v>
      </c>
      <c r="E26" s="382">
        <v>188706</v>
      </c>
      <c r="F26" s="383">
        <v>1660.19</v>
      </c>
      <c r="G26" s="394">
        <f t="shared" si="0"/>
        <v>3.9164979739206323</v>
      </c>
      <c r="H26" s="395">
        <f t="shared" si="1"/>
        <v>4.4516993034933758</v>
      </c>
      <c r="J26" s="375"/>
    </row>
    <row r="27" spans="2:10">
      <c r="B27" s="638"/>
      <c r="C27" s="381" t="s">
        <v>62</v>
      </c>
      <c r="D27" s="382">
        <v>1564</v>
      </c>
      <c r="E27" s="382">
        <v>55638</v>
      </c>
      <c r="F27" s="383">
        <v>2007.4</v>
      </c>
      <c r="G27" s="394">
        <f t="shared" si="0"/>
        <v>2.8110284338042346</v>
      </c>
      <c r="H27" s="395">
        <f t="shared" si="1"/>
        <v>0.77911726611537313</v>
      </c>
      <c r="J27" s="375"/>
    </row>
    <row r="28" spans="2:10">
      <c r="B28" s="638"/>
      <c r="C28" s="381" t="s">
        <v>63</v>
      </c>
      <c r="D28" s="382">
        <v>1798.5999999999997</v>
      </c>
      <c r="E28" s="382">
        <v>33439</v>
      </c>
      <c r="F28" s="383">
        <v>2080.5</v>
      </c>
      <c r="G28" s="394">
        <f t="shared" si="0"/>
        <v>5.3787493645144879</v>
      </c>
      <c r="H28" s="395">
        <f t="shared" si="1"/>
        <v>0.86450372506608975</v>
      </c>
      <c r="J28" s="375"/>
    </row>
    <row r="29" spans="2:10">
      <c r="B29" s="633" t="s">
        <v>352</v>
      </c>
      <c r="C29" s="398" t="s">
        <v>65</v>
      </c>
      <c r="D29" s="399">
        <v>2100</v>
      </c>
      <c r="E29" s="399">
        <v>63450</v>
      </c>
      <c r="F29" s="400">
        <v>1395.47</v>
      </c>
      <c r="G29" s="401">
        <f t="shared" si="0"/>
        <v>3.3096926713947989</v>
      </c>
      <c r="H29" s="402">
        <f t="shared" si="1"/>
        <v>1.5048693271800899</v>
      </c>
      <c r="J29" s="375"/>
    </row>
    <row r="30" spans="2:10">
      <c r="B30" s="633"/>
      <c r="C30" s="398" t="s">
        <v>66</v>
      </c>
      <c r="D30" s="399">
        <v>9817.0350000000108</v>
      </c>
      <c r="E30" s="399">
        <v>227640</v>
      </c>
      <c r="F30" s="400">
        <v>3363.81</v>
      </c>
      <c r="G30" s="401">
        <f t="shared" si="0"/>
        <v>4.3125263574064361</v>
      </c>
      <c r="H30" s="402">
        <f t="shared" si="1"/>
        <v>2.9184273190221837</v>
      </c>
      <c r="J30" s="375"/>
    </row>
    <row r="31" spans="2:10">
      <c r="B31" s="638" t="s">
        <v>68</v>
      </c>
      <c r="C31" s="381" t="s">
        <v>69</v>
      </c>
      <c r="D31" s="382">
        <v>4357.3902439024469</v>
      </c>
      <c r="E31" s="382">
        <v>90676</v>
      </c>
      <c r="F31" s="383">
        <v>1788.41</v>
      </c>
      <c r="G31" s="394">
        <f t="shared" si="0"/>
        <v>4.8054504432291312</v>
      </c>
      <c r="H31" s="395">
        <f t="shared" si="1"/>
        <v>2.4364604558811718</v>
      </c>
      <c r="J31" s="375"/>
    </row>
    <row r="32" spans="2:10">
      <c r="B32" s="638"/>
      <c r="C32" s="381" t="s">
        <v>70</v>
      </c>
      <c r="D32" s="382">
        <v>12417</v>
      </c>
      <c r="E32" s="382">
        <v>314916</v>
      </c>
      <c r="F32" s="383">
        <v>2998.43</v>
      </c>
      <c r="G32" s="394">
        <f t="shared" si="0"/>
        <v>3.9429562168959342</v>
      </c>
      <c r="H32" s="395">
        <f t="shared" si="1"/>
        <v>4.1411672108403401</v>
      </c>
      <c r="J32" s="375"/>
    </row>
    <row r="33" spans="2:10">
      <c r="B33" s="638"/>
      <c r="C33" s="381" t="s">
        <v>71</v>
      </c>
      <c r="D33" s="382">
        <v>13421.8</v>
      </c>
      <c r="E33" s="382">
        <v>260002</v>
      </c>
      <c r="F33" s="383">
        <v>652.12</v>
      </c>
      <c r="G33" s="394">
        <f t="shared" si="0"/>
        <v>5.1621910600687686</v>
      </c>
      <c r="H33" s="395">
        <f t="shared" si="1"/>
        <v>20.581794761700298</v>
      </c>
      <c r="J33" s="375"/>
    </row>
    <row r="34" spans="2:10">
      <c r="B34" s="633" t="s">
        <v>72</v>
      </c>
      <c r="C34" s="398" t="s">
        <v>73</v>
      </c>
      <c r="D34" s="399">
        <v>9474</v>
      </c>
      <c r="E34" s="399">
        <v>298633</v>
      </c>
      <c r="F34" s="400">
        <v>1254.33</v>
      </c>
      <c r="G34" s="401">
        <f t="shared" si="0"/>
        <v>3.1724558237033413</v>
      </c>
      <c r="H34" s="402">
        <f t="shared" si="1"/>
        <v>7.5530362823180504</v>
      </c>
      <c r="J34" s="375"/>
    </row>
    <row r="35" spans="2:10">
      <c r="B35" s="633"/>
      <c r="C35" s="398" t="s">
        <v>74</v>
      </c>
      <c r="D35" s="399">
        <v>10755</v>
      </c>
      <c r="E35" s="399">
        <v>188671</v>
      </c>
      <c r="F35" s="400">
        <v>2601.62</v>
      </c>
      <c r="G35" s="401">
        <f t="shared" si="0"/>
        <v>5.7003991074409956</v>
      </c>
      <c r="H35" s="402">
        <f t="shared" si="1"/>
        <v>4.1339626847887088</v>
      </c>
      <c r="J35" s="375"/>
    </row>
    <row r="36" spans="2:10">
      <c r="B36" s="633"/>
      <c r="C36" s="398" t="s">
        <v>75</v>
      </c>
      <c r="D36" s="399">
        <v>3661.0000000000005</v>
      </c>
      <c r="E36" s="399">
        <v>85561</v>
      </c>
      <c r="F36" s="400">
        <v>1319.3</v>
      </c>
      <c r="G36" s="401">
        <f t="shared" si="0"/>
        <v>4.278818620633233</v>
      </c>
      <c r="H36" s="402">
        <f t="shared" si="1"/>
        <v>2.7749564162813618</v>
      </c>
      <c r="J36" s="375"/>
    </row>
    <row r="37" spans="2:10">
      <c r="B37" s="638" t="s">
        <v>353</v>
      </c>
      <c r="C37" s="381" t="s">
        <v>77</v>
      </c>
      <c r="D37" s="382">
        <v>58396</v>
      </c>
      <c r="E37" s="382">
        <v>1007997</v>
      </c>
      <c r="F37" s="383">
        <v>91.58</v>
      </c>
      <c r="G37" s="394">
        <f t="shared" si="0"/>
        <v>5.7932712101325698</v>
      </c>
      <c r="H37" s="395">
        <f t="shared" si="1"/>
        <v>637.65014195239132</v>
      </c>
      <c r="J37" s="375"/>
    </row>
    <row r="38" spans="2:10" ht="15.75" thickBot="1">
      <c r="B38" s="639"/>
      <c r="C38" s="385" t="s">
        <v>78</v>
      </c>
      <c r="D38" s="386">
        <v>105955.08970099622</v>
      </c>
      <c r="E38" s="386">
        <v>2650651</v>
      </c>
      <c r="F38" s="387">
        <v>1302.2</v>
      </c>
      <c r="G38" s="396">
        <f t="shared" si="0"/>
        <v>3.9973232877884048</v>
      </c>
      <c r="H38" s="397">
        <f t="shared" si="1"/>
        <v>81.366218477189534</v>
      </c>
      <c r="J38" s="375"/>
    </row>
    <row r="39" spans="2:10" ht="7.5" customHeight="1">
      <c r="B39" s="388"/>
      <c r="C39" s="381"/>
      <c r="D39" s="382"/>
      <c r="E39" s="382"/>
      <c r="F39" s="383"/>
      <c r="G39" s="384"/>
      <c r="H39" s="384"/>
      <c r="I39" s="374"/>
      <c r="J39" s="375"/>
    </row>
    <row r="40" spans="2:10">
      <c r="B40" s="389" t="s">
        <v>396</v>
      </c>
      <c r="I40" s="374"/>
      <c r="J40" s="375"/>
    </row>
    <row r="41" spans="2:10">
      <c r="B41" s="389" t="s">
        <v>391</v>
      </c>
      <c r="I41" s="374"/>
      <c r="J41" s="375"/>
    </row>
    <row r="42" spans="2:10">
      <c r="B42" s="389" t="s">
        <v>392</v>
      </c>
      <c r="I42" s="374"/>
      <c r="J42" s="375"/>
    </row>
    <row r="43" spans="2:10">
      <c r="B43" s="389" t="s">
        <v>393</v>
      </c>
    </row>
  </sheetData>
  <mergeCells count="13">
    <mergeCell ref="B37:B38"/>
    <mergeCell ref="B17:B20"/>
    <mergeCell ref="B21:B24"/>
    <mergeCell ref="B25:B28"/>
    <mergeCell ref="B29:B30"/>
    <mergeCell ref="B31:B33"/>
    <mergeCell ref="B34:B36"/>
    <mergeCell ref="B13:B16"/>
    <mergeCell ref="B2:H2"/>
    <mergeCell ref="B3:H3"/>
    <mergeCell ref="B6:C6"/>
    <mergeCell ref="B7:B9"/>
    <mergeCell ref="B10:B12"/>
  </mergeCells>
  <pageMargins left="0.7" right="0.7" top="0.75" bottom="0.75" header="0.3" footer="0.3"/>
  <pageSetup orientation="portrait" horizontalDpi="4294967295" verticalDpi="4294967295" r:id="rId1"/>
</worksheet>
</file>

<file path=xl/worksheets/sheet7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1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8"/>
  </sheetPr>
  <dimension ref="B1:P70"/>
  <sheetViews>
    <sheetView showGridLines="0" workbookViewId="0">
      <selection activeCell="D30" sqref="D30"/>
    </sheetView>
  </sheetViews>
  <sheetFormatPr baseColWidth="10" defaultColWidth="12" defaultRowHeight="11.25"/>
  <cols>
    <col min="2" max="2" width="78.6640625" bestFit="1" customWidth="1"/>
    <col min="3" max="3" width="18" customWidth="1"/>
    <col min="4" max="4" width="12.6640625" customWidth="1"/>
  </cols>
  <sheetData>
    <row r="1" spans="2:16">
      <c r="B1" s="443" t="s">
        <v>125</v>
      </c>
      <c r="C1" s="443"/>
      <c r="D1" s="443"/>
    </row>
    <row r="2" spans="2:16">
      <c r="B2" s="444" t="s">
        <v>89</v>
      </c>
      <c r="C2" s="444"/>
      <c r="D2" s="444"/>
    </row>
    <row r="3" spans="2:16" ht="12" thickBot="1"/>
    <row r="4" spans="2:16" ht="12" thickBot="1">
      <c r="B4" s="44" t="s">
        <v>369</v>
      </c>
      <c r="C4" s="45" t="s">
        <v>80</v>
      </c>
      <c r="D4" s="46" t="s">
        <v>81</v>
      </c>
    </row>
    <row r="5" spans="2:16">
      <c r="B5" s="42" t="s">
        <v>87</v>
      </c>
      <c r="C5" s="47">
        <f>+SUM(C6:C25)</f>
        <v>457095</v>
      </c>
      <c r="D5" s="43">
        <f>+SUM(D6:D25)</f>
        <v>0.99999999999999989</v>
      </c>
    </row>
    <row r="6" spans="2:16" s="1" customFormat="1" ht="15" customHeight="1">
      <c r="B6" s="38" t="s">
        <v>12</v>
      </c>
      <c r="C6" s="48">
        <v>2</v>
      </c>
      <c r="D6" s="39">
        <f t="shared" ref="D6:D25" si="0">+C6/C$5</f>
        <v>4.3754580557652128E-6</v>
      </c>
      <c r="F6"/>
      <c r="G6"/>
      <c r="H6"/>
      <c r="I6"/>
      <c r="J6"/>
      <c r="K6"/>
      <c r="L6"/>
      <c r="M6"/>
      <c r="N6"/>
      <c r="O6"/>
      <c r="P6"/>
    </row>
    <row r="7" spans="2:16" s="1" customFormat="1" ht="15" customHeight="1">
      <c r="B7" s="38" t="s">
        <v>13</v>
      </c>
      <c r="C7" s="48">
        <v>17606</v>
      </c>
      <c r="D7" s="39">
        <f t="shared" si="0"/>
        <v>3.8517157264901167E-2</v>
      </c>
      <c r="F7"/>
      <c r="G7"/>
      <c r="H7"/>
      <c r="I7"/>
      <c r="J7"/>
      <c r="K7"/>
      <c r="L7"/>
      <c r="M7"/>
      <c r="N7"/>
      <c r="O7"/>
      <c r="P7"/>
    </row>
    <row r="8" spans="2:16" s="1" customFormat="1" ht="15" customHeight="1">
      <c r="B8" s="38" t="s">
        <v>14</v>
      </c>
      <c r="C8" s="48">
        <v>227</v>
      </c>
      <c r="D8" s="39">
        <f t="shared" si="0"/>
        <v>4.9661448932935171E-4</v>
      </c>
      <c r="F8"/>
      <c r="G8"/>
      <c r="H8"/>
      <c r="I8"/>
      <c r="J8"/>
      <c r="K8"/>
      <c r="L8"/>
      <c r="M8"/>
      <c r="N8"/>
      <c r="O8"/>
      <c r="P8"/>
    </row>
    <row r="9" spans="2:16" s="1" customFormat="1" ht="15" customHeight="1">
      <c r="B9" s="38" t="s">
        <v>15</v>
      </c>
      <c r="C9" s="48">
        <v>400</v>
      </c>
      <c r="D9" s="39">
        <f t="shared" si="0"/>
        <v>8.750916111530426E-4</v>
      </c>
      <c r="F9"/>
      <c r="G9"/>
      <c r="H9"/>
      <c r="I9"/>
      <c r="J9"/>
      <c r="K9"/>
      <c r="L9"/>
      <c r="M9"/>
      <c r="N9"/>
      <c r="O9"/>
      <c r="P9"/>
    </row>
    <row r="10" spans="2:16" s="1" customFormat="1" ht="15" customHeight="1">
      <c r="B10" s="38" t="s">
        <v>16</v>
      </c>
      <c r="C10" s="48">
        <v>969</v>
      </c>
      <c r="D10" s="39">
        <f t="shared" si="0"/>
        <v>2.1199094280182455E-3</v>
      </c>
      <c r="F10"/>
      <c r="G10"/>
      <c r="H10"/>
      <c r="I10"/>
      <c r="J10"/>
      <c r="K10"/>
      <c r="L10"/>
      <c r="M10"/>
      <c r="N10"/>
      <c r="O10"/>
      <c r="P10"/>
    </row>
    <row r="11" spans="2:16" s="1" customFormat="1" ht="15" customHeight="1">
      <c r="B11" s="38" t="s">
        <v>17</v>
      </c>
      <c r="C11" s="48">
        <v>184727</v>
      </c>
      <c r="D11" s="39">
        <f t="shared" si="0"/>
        <v>0.40413262013367024</v>
      </c>
      <c r="F11"/>
      <c r="G11"/>
      <c r="H11"/>
      <c r="I11"/>
      <c r="J11"/>
      <c r="K11"/>
      <c r="L11"/>
      <c r="M11"/>
      <c r="N11"/>
      <c r="O11"/>
      <c r="P11"/>
    </row>
    <row r="12" spans="2:16" s="1" customFormat="1" ht="15" customHeight="1">
      <c r="B12" s="38" t="s">
        <v>18</v>
      </c>
      <c r="C12" s="48">
        <v>4950</v>
      </c>
      <c r="D12" s="39">
        <f t="shared" si="0"/>
        <v>1.0829258688018902E-2</v>
      </c>
      <c r="F12"/>
      <c r="G12"/>
      <c r="H12"/>
      <c r="I12"/>
      <c r="J12"/>
      <c r="K12"/>
      <c r="L12"/>
      <c r="M12"/>
      <c r="N12"/>
      <c r="O12"/>
      <c r="P12"/>
    </row>
    <row r="13" spans="2:16" s="1" customFormat="1" ht="15" customHeight="1">
      <c r="B13" s="38" t="s">
        <v>19</v>
      </c>
      <c r="C13" s="48">
        <v>49481</v>
      </c>
      <c r="D13" s="39">
        <f t="shared" si="0"/>
        <v>0.10825102002865924</v>
      </c>
      <c r="F13"/>
      <c r="G13"/>
      <c r="H13"/>
      <c r="I13"/>
      <c r="J13"/>
      <c r="K13"/>
      <c r="L13"/>
      <c r="M13"/>
      <c r="N13"/>
      <c r="O13"/>
      <c r="P13"/>
    </row>
    <row r="14" spans="2:16" s="1" customFormat="1" ht="15" customHeight="1">
      <c r="B14" s="38" t="s">
        <v>20</v>
      </c>
      <c r="C14" s="48">
        <v>5810</v>
      </c>
      <c r="D14" s="39">
        <f t="shared" si="0"/>
        <v>1.2710705651997943E-2</v>
      </c>
      <c r="F14"/>
      <c r="G14"/>
      <c r="H14"/>
      <c r="I14"/>
      <c r="J14"/>
      <c r="K14"/>
      <c r="L14"/>
      <c r="M14"/>
      <c r="N14"/>
      <c r="O14"/>
      <c r="P14"/>
    </row>
    <row r="15" spans="2:16" s="1" customFormat="1" ht="15" customHeight="1">
      <c r="B15" s="38" t="s">
        <v>21</v>
      </c>
      <c r="C15" s="48">
        <v>7483</v>
      </c>
      <c r="D15" s="39">
        <f t="shared" si="0"/>
        <v>1.6370776315645545E-2</v>
      </c>
      <c r="F15"/>
      <c r="G15"/>
      <c r="H15"/>
      <c r="I15"/>
      <c r="J15"/>
      <c r="K15"/>
      <c r="L15"/>
      <c r="M15"/>
      <c r="N15"/>
      <c r="O15"/>
      <c r="P15"/>
    </row>
    <row r="16" spans="2:16" s="1" customFormat="1" ht="15" customHeight="1">
      <c r="B16" s="38" t="s">
        <v>22</v>
      </c>
      <c r="C16" s="48">
        <v>2241</v>
      </c>
      <c r="D16" s="39">
        <f t="shared" si="0"/>
        <v>4.9027007514849215E-3</v>
      </c>
      <c r="F16"/>
      <c r="G16"/>
      <c r="H16"/>
      <c r="I16"/>
      <c r="J16"/>
      <c r="K16"/>
      <c r="L16"/>
      <c r="M16"/>
      <c r="N16"/>
      <c r="O16"/>
      <c r="P16"/>
    </row>
    <row r="17" spans="2:16" s="1" customFormat="1" ht="15" customHeight="1">
      <c r="B17" s="38" t="s">
        <v>23</v>
      </c>
      <c r="C17" s="48">
        <v>8003</v>
      </c>
      <c r="D17" s="39">
        <f t="shared" si="0"/>
        <v>1.7508395410144501E-2</v>
      </c>
      <c r="F17"/>
      <c r="G17"/>
      <c r="H17"/>
      <c r="I17"/>
      <c r="J17"/>
      <c r="K17"/>
      <c r="L17"/>
      <c r="M17"/>
      <c r="N17"/>
      <c r="O17"/>
      <c r="P17"/>
    </row>
    <row r="18" spans="2:16" s="1" customFormat="1" ht="15" customHeight="1">
      <c r="B18" s="38" t="s">
        <v>24</v>
      </c>
      <c r="C18" s="48">
        <v>4094</v>
      </c>
      <c r="D18" s="39">
        <f t="shared" si="0"/>
        <v>8.9565626401513915E-3</v>
      </c>
      <c r="F18"/>
      <c r="G18"/>
      <c r="H18"/>
      <c r="I18"/>
      <c r="J18"/>
      <c r="K18"/>
      <c r="L18"/>
      <c r="M18"/>
      <c r="N18"/>
    </row>
    <row r="19" spans="2:16" s="1" customFormat="1" ht="15" customHeight="1">
      <c r="B19" s="38" t="s">
        <v>25</v>
      </c>
      <c r="C19" s="48">
        <v>3248</v>
      </c>
      <c r="D19" s="39">
        <f t="shared" si="0"/>
        <v>7.1057438825627055E-3</v>
      </c>
      <c r="F19"/>
      <c r="G19"/>
      <c r="H19"/>
      <c r="I19"/>
      <c r="J19"/>
      <c r="K19"/>
      <c r="L19"/>
      <c r="M19"/>
      <c r="N19"/>
    </row>
    <row r="20" spans="2:16" s="1" customFormat="1" ht="15" customHeight="1">
      <c r="B20" s="38" t="s">
        <v>26</v>
      </c>
      <c r="C20" s="48">
        <v>10897</v>
      </c>
      <c r="D20" s="39">
        <f t="shared" si="0"/>
        <v>2.3839683216836764E-2</v>
      </c>
      <c r="F20"/>
      <c r="G20"/>
      <c r="H20"/>
      <c r="I20"/>
      <c r="J20"/>
      <c r="K20"/>
      <c r="L20"/>
      <c r="M20"/>
      <c r="N20"/>
    </row>
    <row r="21" spans="2:16" s="1" customFormat="1" ht="15" customHeight="1">
      <c r="B21" s="38" t="s">
        <v>27</v>
      </c>
      <c r="C21" s="48">
        <v>12123</v>
      </c>
      <c r="D21" s="39">
        <f t="shared" si="0"/>
        <v>2.652183900502084E-2</v>
      </c>
      <c r="F21"/>
      <c r="G21"/>
      <c r="H21"/>
      <c r="I21"/>
      <c r="J21"/>
      <c r="K21"/>
      <c r="L21"/>
      <c r="M21"/>
      <c r="N21"/>
    </row>
    <row r="22" spans="2:16" s="1" customFormat="1" ht="15" customHeight="1">
      <c r="B22" s="38" t="s">
        <v>28</v>
      </c>
      <c r="C22" s="48">
        <v>49070</v>
      </c>
      <c r="D22" s="39">
        <f t="shared" si="0"/>
        <v>0.10735186339819949</v>
      </c>
      <c r="F22"/>
      <c r="G22"/>
      <c r="H22"/>
      <c r="I22"/>
      <c r="J22"/>
      <c r="K22"/>
      <c r="L22"/>
      <c r="M22"/>
      <c r="N22"/>
    </row>
    <row r="23" spans="2:16" s="1" customFormat="1" ht="15" customHeight="1">
      <c r="B23" s="38" t="s">
        <v>29</v>
      </c>
      <c r="C23" s="48">
        <v>70129</v>
      </c>
      <c r="D23" s="39">
        <f t="shared" si="0"/>
        <v>0.1534232489963793</v>
      </c>
      <c r="F23"/>
      <c r="G23"/>
      <c r="H23"/>
      <c r="I23"/>
      <c r="J23"/>
      <c r="K23"/>
      <c r="L23"/>
      <c r="M23"/>
      <c r="N23"/>
    </row>
    <row r="24" spans="2:16" s="1" customFormat="1" ht="15" customHeight="1">
      <c r="B24" s="38" t="s">
        <v>30</v>
      </c>
      <c r="C24" s="48">
        <v>64</v>
      </c>
      <c r="D24" s="39">
        <f t="shared" si="0"/>
        <v>1.4001465778448681E-4</v>
      </c>
      <c r="F24"/>
      <c r="G24"/>
      <c r="H24"/>
      <c r="I24"/>
      <c r="J24"/>
      <c r="K24"/>
      <c r="L24"/>
      <c r="M24"/>
      <c r="N24"/>
    </row>
    <row r="25" spans="2:16" s="1" customFormat="1" ht="15" customHeight="1" thickBot="1">
      <c r="B25" s="40" t="s">
        <v>11</v>
      </c>
      <c r="C25" s="49">
        <v>25571</v>
      </c>
      <c r="D25" s="41">
        <f t="shared" si="0"/>
        <v>5.5942418971986131E-2</v>
      </c>
      <c r="F25"/>
      <c r="G25"/>
      <c r="H25"/>
      <c r="I25"/>
      <c r="J25"/>
      <c r="K25"/>
      <c r="L25"/>
      <c r="M25"/>
      <c r="N25"/>
    </row>
    <row r="26" spans="2:16">
      <c r="O26" s="1"/>
      <c r="P26" s="1"/>
    </row>
    <row r="27" spans="2:16" ht="22.5" customHeight="1">
      <c r="B27" s="449" t="s">
        <v>370</v>
      </c>
      <c r="C27" s="449"/>
      <c r="D27" s="449"/>
      <c r="O27" s="1"/>
      <c r="P27" s="1"/>
    </row>
    <row r="28" spans="2:16">
      <c r="O28" s="1"/>
      <c r="P28" s="1"/>
    </row>
    <row r="29" spans="2:16">
      <c r="O29" s="1"/>
      <c r="P29" s="1"/>
    </row>
    <row r="30" spans="2:16" ht="12" thickBot="1">
      <c r="O30" s="1"/>
      <c r="P30" s="1"/>
    </row>
    <row r="31" spans="2:16" ht="13.5" thickBot="1">
      <c r="B31" s="13" t="s">
        <v>371</v>
      </c>
      <c r="C31" s="14" t="s">
        <v>81</v>
      </c>
      <c r="O31" s="1"/>
      <c r="P31" s="1"/>
    </row>
    <row r="32" spans="2:16" ht="12">
      <c r="B32" s="11" t="s">
        <v>87</v>
      </c>
      <c r="C32" s="12">
        <v>0.99999999999999989</v>
      </c>
      <c r="O32" s="1"/>
      <c r="P32" s="1"/>
    </row>
    <row r="33" spans="2:16" ht="12">
      <c r="B33" s="7" t="s">
        <v>11</v>
      </c>
      <c r="C33" s="10">
        <v>5.594228899174352E-2</v>
      </c>
      <c r="O33" s="1"/>
      <c r="P33" s="1"/>
    </row>
    <row r="34" spans="2:16" ht="12">
      <c r="B34" s="5" t="s">
        <v>12</v>
      </c>
      <c r="C34" s="8">
        <v>4.3754639807905266E-6</v>
      </c>
      <c r="O34" s="1"/>
      <c r="P34" s="1"/>
    </row>
    <row r="35" spans="2:16" ht="12">
      <c r="B35" s="5" t="s">
        <v>30</v>
      </c>
      <c r="C35" s="8">
        <v>1.4001484738529685E-4</v>
      </c>
      <c r="O35" s="1"/>
      <c r="P35" s="1"/>
    </row>
    <row r="36" spans="2:16" ht="12">
      <c r="B36" s="5" t="s">
        <v>14</v>
      </c>
      <c r="C36" s="8">
        <v>4.9622968761548565E-4</v>
      </c>
      <c r="O36" s="1"/>
      <c r="P36" s="1"/>
    </row>
    <row r="37" spans="2:16" ht="24">
      <c r="B37" s="5" t="s">
        <v>15</v>
      </c>
      <c r="C37" s="8">
        <v>8.7606781443807613E-4</v>
      </c>
      <c r="O37" s="1"/>
      <c r="P37" s="1"/>
    </row>
    <row r="38" spans="2:16" ht="12">
      <c r="B38" s="5" t="s">
        <v>16</v>
      </c>
      <c r="C38" s="8">
        <v>2.1209154399902592E-3</v>
      </c>
      <c r="F38" s="449" t="s">
        <v>88</v>
      </c>
      <c r="G38" s="449"/>
      <c r="H38" s="449"/>
      <c r="I38" s="449"/>
      <c r="J38" s="449"/>
      <c r="K38" s="449"/>
      <c r="L38" s="449"/>
      <c r="M38" s="449"/>
    </row>
    <row r="39" spans="2:16" ht="12">
      <c r="B39" s="5" t="s">
        <v>22</v>
      </c>
      <c r="C39" s="8">
        <v>4.9017006316259991E-3</v>
      </c>
      <c r="F39" s="449"/>
      <c r="G39" s="449"/>
      <c r="H39" s="449"/>
      <c r="I39" s="449"/>
      <c r="J39" s="449"/>
      <c r="K39" s="449"/>
      <c r="L39" s="449"/>
      <c r="M39" s="449"/>
    </row>
    <row r="40" spans="2:16" ht="24">
      <c r="B40" s="5" t="s">
        <v>25</v>
      </c>
      <c r="C40" s="8">
        <v>7.1064290106316562E-3</v>
      </c>
    </row>
    <row r="41" spans="2:16" ht="12">
      <c r="B41" s="5" t="s">
        <v>24</v>
      </c>
      <c r="C41" s="8">
        <v>8.955703558826817E-3</v>
      </c>
    </row>
    <row r="42" spans="2:16" ht="12">
      <c r="B42" s="5" t="s">
        <v>18</v>
      </c>
      <c r="C42" s="8">
        <v>1.0828420931598999E-2</v>
      </c>
    </row>
    <row r="43" spans="2:16" ht="12">
      <c r="B43" s="5" t="s">
        <v>20</v>
      </c>
      <c r="C43" s="8">
        <v>1.2711735327166638E-2</v>
      </c>
    </row>
    <row r="44" spans="2:16" ht="12">
      <c r="B44" s="5" t="s">
        <v>21</v>
      </c>
      <c r="C44" s="8">
        <v>1.6370213485251972E-2</v>
      </c>
    </row>
    <row r="45" spans="2:16" ht="12">
      <c r="B45" s="5" t="s">
        <v>23</v>
      </c>
      <c r="C45" s="8">
        <v>1.7507536713717981E-2</v>
      </c>
    </row>
    <row r="46" spans="2:16" ht="12">
      <c r="B46" s="5" t="s">
        <v>26</v>
      </c>
      <c r="C46" s="8">
        <v>2.3838664574632278E-2</v>
      </c>
    </row>
    <row r="47" spans="2:16" ht="12">
      <c r="B47" s="5" t="s">
        <v>27</v>
      </c>
      <c r="C47" s="8">
        <v>2.6520859544480482E-2</v>
      </c>
    </row>
    <row r="48" spans="2:16" ht="12">
      <c r="B48" s="5" t="s">
        <v>13</v>
      </c>
      <c r="C48" s="8">
        <v>3.8516580354072107E-2</v>
      </c>
    </row>
    <row r="49" spans="2:3" ht="12">
      <c r="B49" s="5" t="s">
        <v>28</v>
      </c>
      <c r="C49" s="8">
        <v>0.10735246865617792</v>
      </c>
    </row>
    <row r="50" spans="2:3" ht="12">
      <c r="B50" s="5" t="s">
        <v>19</v>
      </c>
      <c r="C50" s="8">
        <v>0.10825100546636378</v>
      </c>
    </row>
    <row r="51" spans="2:3" ht="12">
      <c r="B51" s="5" t="s">
        <v>29</v>
      </c>
      <c r="C51" s="8">
        <v>0.15342454382752901</v>
      </c>
    </row>
    <row r="52" spans="2:3" ht="24">
      <c r="B52" s="5" t="s">
        <v>17</v>
      </c>
      <c r="C52" s="8">
        <v>0.40413424567277095</v>
      </c>
    </row>
    <row r="53" spans="2:3" ht="12.75" thickBot="1">
      <c r="B53" s="6"/>
      <c r="C53" s="9"/>
    </row>
    <row r="70" ht="12.75" customHeight="1"/>
  </sheetData>
  <sortState ref="B34:C52">
    <sortCondition ref="C34:C52"/>
  </sortState>
  <mergeCells count="4">
    <mergeCell ref="B1:D1"/>
    <mergeCell ref="B2:D2"/>
    <mergeCell ref="B27:D27"/>
    <mergeCell ref="F38:M39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8"/>
  </sheetPr>
  <dimension ref="B1:D8"/>
  <sheetViews>
    <sheetView showGridLines="0" topLeftCell="A7" workbookViewId="0">
      <selection activeCell="J19" sqref="J19"/>
    </sheetView>
  </sheetViews>
  <sheetFormatPr baseColWidth="10" defaultColWidth="12" defaultRowHeight="11.25"/>
  <cols>
    <col min="2" max="2" width="44" customWidth="1"/>
    <col min="3" max="3" width="23" customWidth="1"/>
    <col min="4" max="4" width="20.33203125" customWidth="1"/>
  </cols>
  <sheetData>
    <row r="1" spans="2:4">
      <c r="B1" s="443" t="s">
        <v>126</v>
      </c>
      <c r="C1" s="443"/>
      <c r="D1" s="443"/>
    </row>
    <row r="2" spans="2:4">
      <c r="B2" s="444" t="s">
        <v>84</v>
      </c>
      <c r="C2" s="444"/>
      <c r="D2" s="444"/>
    </row>
    <row r="3" spans="2:4" ht="12" thickBot="1"/>
    <row r="4" spans="2:4" ht="14.25" customHeight="1" thickBot="1">
      <c r="B4" s="33" t="s">
        <v>79</v>
      </c>
      <c r="C4" s="34" t="s">
        <v>80</v>
      </c>
      <c r="D4" s="35" t="s">
        <v>81</v>
      </c>
    </row>
    <row r="5" spans="2:4" ht="17.25" customHeight="1">
      <c r="B5" s="36" t="s">
        <v>31</v>
      </c>
      <c r="C5" s="55">
        <f>+SUM(C6:C8)</f>
        <v>457095</v>
      </c>
      <c r="D5" s="37">
        <f>+SUM(D6:D8)</f>
        <v>1</v>
      </c>
    </row>
    <row r="6" spans="2:4" ht="17.25" customHeight="1">
      <c r="B6" s="38" t="s">
        <v>82</v>
      </c>
      <c r="C6" s="50">
        <v>360113</v>
      </c>
      <c r="D6" s="39">
        <f>+C6/$C$5</f>
        <v>0.78782966341788907</v>
      </c>
    </row>
    <row r="7" spans="2:4" ht="17.25" customHeight="1">
      <c r="B7" s="38" t="s">
        <v>362</v>
      </c>
      <c r="C7" s="50">
        <v>75295</v>
      </c>
      <c r="D7" s="39">
        <f t="shared" ref="D7" si="0">+C7/$C$5</f>
        <v>0.16472505715442085</v>
      </c>
    </row>
    <row r="8" spans="2:4" ht="17.25" customHeight="1" thickBot="1">
      <c r="B8" s="40" t="s">
        <v>83</v>
      </c>
      <c r="C8" s="51">
        <v>21687</v>
      </c>
      <c r="D8" s="41">
        <f>+C8/$C$5</f>
        <v>4.7445279427690085E-2</v>
      </c>
    </row>
  </sheetData>
  <mergeCells count="2">
    <mergeCell ref="B2:D2"/>
    <mergeCell ref="B1:D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71</vt:i4>
      </vt:variant>
    </vt:vector>
  </HeadingPairs>
  <TitlesOfParts>
    <vt:vector size="71" baseType="lpstr">
      <vt:lpstr>Resultados total país</vt:lpstr>
      <vt:lpstr>Mapa 1</vt:lpstr>
      <vt:lpstr>Cuadro 1, Mapa 2, Gráfico 1</vt:lpstr>
      <vt:lpstr>Mapa 3.</vt:lpstr>
      <vt:lpstr>Mapa 4</vt:lpstr>
      <vt:lpstr>Cuadro 2, Gráfico 2, Mapa 5</vt:lpstr>
      <vt:lpstr>Mapa 6</vt:lpstr>
      <vt:lpstr>Cuadro 3, Gráfico 3</vt:lpstr>
      <vt:lpstr>Cuadro 4 , Gráfico 4</vt:lpstr>
      <vt:lpstr>Cuadro 5 , Gráfico 5</vt:lpstr>
      <vt:lpstr>Result. Regionales</vt:lpstr>
      <vt:lpstr>Región Cibao Note</vt:lpstr>
      <vt:lpstr>Cuadro 6, Mapa 7</vt:lpstr>
      <vt:lpstr>Cuadro 7 y gráfico 6</vt:lpstr>
      <vt:lpstr>Cuadro 8 y gráfico 7 y 8</vt:lpstr>
      <vt:lpstr>Cuadro 9 y gráfico 9</vt:lpstr>
      <vt:lpstr>Región Sur</vt:lpstr>
      <vt:lpstr>Cuadro 10 y Mapa 8</vt:lpstr>
      <vt:lpstr>Cuadro 11 y gráfico 10</vt:lpstr>
      <vt:lpstr>Cuadro 12 y gráfico 11 y 12</vt:lpstr>
      <vt:lpstr>Cuadro 13 y gráfico 13</vt:lpstr>
      <vt:lpstr>Región Nordeste</vt:lpstr>
      <vt:lpstr>Cuadro 14 y Mapa 9</vt:lpstr>
      <vt:lpstr>Cuadro 15 y gráfico 14</vt:lpstr>
      <vt:lpstr>Cuadro 16 y gráfico 15 y 16</vt:lpstr>
      <vt:lpstr>Cuadro 17 y gráfico 17</vt:lpstr>
      <vt:lpstr>Región Noroeste</vt:lpstr>
      <vt:lpstr>Cuadro 18 y Mapa 10</vt:lpstr>
      <vt:lpstr>Cuadro 19 y gráfico 18</vt:lpstr>
      <vt:lpstr>Cuadro 20 y gráfico 19 y 20</vt:lpstr>
      <vt:lpstr>Cuadro 21 y gráfico 21</vt:lpstr>
      <vt:lpstr>Valdesia</vt:lpstr>
      <vt:lpstr>Cuadro 22 y Mapa 11</vt:lpstr>
      <vt:lpstr>Cuadro 23 y gráfico 22</vt:lpstr>
      <vt:lpstr>Cuadro 24 y gráfico 23 y 24</vt:lpstr>
      <vt:lpstr>Cuadro 25 y gráfico 25</vt:lpstr>
      <vt:lpstr>Enriquillo</vt:lpstr>
      <vt:lpstr>Cuadro 26 y Mapa 12</vt:lpstr>
      <vt:lpstr>Cuadro 27 y gráfico 26</vt:lpstr>
      <vt:lpstr>Cuadro 28 y gráfico 27 u 28</vt:lpstr>
      <vt:lpstr>Cuadro 29 y gráfico 29</vt:lpstr>
      <vt:lpstr>El Valle</vt:lpstr>
      <vt:lpstr>Cuadro 30 y Mapa 13</vt:lpstr>
      <vt:lpstr>Cuadro 31 y gráfico 30</vt:lpstr>
      <vt:lpstr>Cuadro 32 y gráfico 31 y 32</vt:lpstr>
      <vt:lpstr>Cuadro 33 y gráfico 39 y 40</vt:lpstr>
      <vt:lpstr>Yuma</vt:lpstr>
      <vt:lpstr>Cuadro 34 y Mapa 14</vt:lpstr>
      <vt:lpstr>Cuadro 35 y gráfico 64</vt:lpstr>
      <vt:lpstr>Cuadro 36 y gráfico 35 y 36</vt:lpstr>
      <vt:lpstr>Cuadro 37 y gráfico 37</vt:lpstr>
      <vt:lpstr>Higuamo</vt:lpstr>
      <vt:lpstr>Cuadro 38 y Mapa 15</vt:lpstr>
      <vt:lpstr>Cuadro 39 y gráfico 38</vt:lpstr>
      <vt:lpstr>Cuadro 40 y gráfico 39 y 40</vt:lpstr>
      <vt:lpstr>Cuadro 41 y gráfico 41 y 42</vt:lpstr>
      <vt:lpstr>Ozama o Metro</vt:lpstr>
      <vt:lpstr>Cuadro 42 y Mapa 16</vt:lpstr>
      <vt:lpstr>Cuadro 43 y gráfico 42</vt:lpstr>
      <vt:lpstr>Cuadro 44 y gráfico 43 y 44</vt:lpstr>
      <vt:lpstr>Cuadro 45 y gráfico 45</vt:lpstr>
      <vt:lpstr>Anexo I</vt:lpstr>
      <vt:lpstr>A.1</vt:lpstr>
      <vt:lpstr>A.2</vt:lpstr>
      <vt:lpstr>A.3</vt:lpstr>
      <vt:lpstr>A.4</vt:lpstr>
      <vt:lpstr>A.5</vt:lpstr>
      <vt:lpstr>A.6</vt:lpstr>
      <vt:lpstr>A.7</vt:lpstr>
      <vt:lpstr>A.8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rommel.svelti</dc:creator>
  <cp:lastModifiedBy>alan.alfonseca</cp:lastModifiedBy>
  <dcterms:created xsi:type="dcterms:W3CDTF">2016-07-26T19:47:08Z</dcterms:created>
  <dcterms:modified xsi:type="dcterms:W3CDTF">2016-10-14T18:32:24Z</dcterms:modified>
</cp:coreProperties>
</file>